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ticohiggins-my.sharepoint.com/personal/becas_otic_cl/Documents/BL/Licitacion CCL 2022/Evaluacion Propuestas/"/>
    </mc:Choice>
  </mc:AlternateContent>
  <xr:revisionPtr revIDLastSave="2" documentId="8_{9EFC823F-B2F9-4AFF-BB4D-6BDB2A9DFA87}" xr6:coauthVersionLast="47" xr6:coauthVersionMax="47" xr10:uidLastSave="{B5F3B02E-90CC-4CA4-BF3E-059A8F186FB2}"/>
  <bookViews>
    <workbookView xWindow="-120" yWindow="-120" windowWidth="38640" windowHeight="15990" xr2:uid="{A8BC8637-E706-4221-A849-C1F8ED885FBC}"/>
  </bookViews>
  <sheets>
    <sheet name="Eva. CCL 2022" sheetId="1" r:id="rId1"/>
  </sheets>
  <definedNames>
    <definedName name="_xlnm.Print_Area" localSheetId="0">'Eva. CCL 2022'!$B$1:$AF$20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6" i="1" l="1"/>
  <c r="AC16" i="1"/>
  <c r="Z16" i="1"/>
  <c r="AA16" i="1" s="1"/>
  <c r="AB16" i="1" s="1"/>
  <c r="AE16" i="1" s="1"/>
  <c r="Y16" i="1"/>
  <c r="X16" i="1"/>
  <c r="W16" i="1"/>
  <c r="Q16" i="1"/>
  <c r="AC15" i="1"/>
  <c r="Z15" i="1"/>
  <c r="Y15" i="1"/>
  <c r="X15" i="1"/>
  <c r="W15" i="1"/>
  <c r="AA15" i="1" s="1"/>
  <c r="AB15" i="1" s="1"/>
  <c r="Q15" i="1"/>
  <c r="AD15" i="1" s="1"/>
  <c r="AC14" i="1"/>
  <c r="Z14" i="1"/>
  <c r="AA14" i="1" s="1"/>
  <c r="AB14" i="1" s="1"/>
  <c r="Y14" i="1"/>
  <c r="X14" i="1"/>
  <c r="W14" i="1"/>
  <c r="Q14" i="1"/>
  <c r="AD14" i="1" s="1"/>
  <c r="AE14" i="1" s="1"/>
  <c r="AC13" i="1"/>
  <c r="Z13" i="1"/>
  <c r="Y13" i="1"/>
  <c r="X13" i="1"/>
  <c r="W13" i="1"/>
  <c r="AA13" i="1" s="1"/>
  <c r="AB13" i="1" s="1"/>
  <c r="Q13" i="1"/>
  <c r="AD13" i="1" s="1"/>
  <c r="AC12" i="1"/>
  <c r="Z12" i="1"/>
  <c r="AA12" i="1" s="1"/>
  <c r="AB12" i="1" s="1"/>
  <c r="Y12" i="1"/>
  <c r="X12" i="1"/>
  <c r="W12" i="1"/>
  <c r="Q12" i="1"/>
  <c r="AD12" i="1" s="1"/>
  <c r="AE12" i="1" s="1"/>
  <c r="AC11" i="1"/>
  <c r="Z11" i="1"/>
  <c r="Y11" i="1"/>
  <c r="X11" i="1"/>
  <c r="W11" i="1"/>
  <c r="AA11" i="1" s="1"/>
  <c r="AB11" i="1" s="1"/>
  <c r="Q11" i="1"/>
  <c r="AD11" i="1" s="1"/>
  <c r="AC10" i="1"/>
  <c r="Z10" i="1"/>
  <c r="AA10" i="1" s="1"/>
  <c r="AB10" i="1" s="1"/>
  <c r="Y10" i="1"/>
  <c r="X10" i="1"/>
  <c r="W10" i="1"/>
  <c r="Q10" i="1"/>
  <c r="AD10" i="1" s="1"/>
  <c r="AE10" i="1" s="1"/>
  <c r="AC9" i="1"/>
  <c r="Z9" i="1"/>
  <c r="Y9" i="1"/>
  <c r="X9" i="1"/>
  <c r="W9" i="1"/>
  <c r="AA9" i="1" s="1"/>
  <c r="AB9" i="1" s="1"/>
  <c r="Q9" i="1"/>
  <c r="AD9" i="1" s="1"/>
  <c r="AC8" i="1"/>
  <c r="Z8" i="1"/>
  <c r="AA8" i="1" s="1"/>
  <c r="AB8" i="1" s="1"/>
  <c r="Y8" i="1"/>
  <c r="X8" i="1"/>
  <c r="W8" i="1"/>
  <c r="Q8" i="1"/>
  <c r="AD8" i="1" s="1"/>
  <c r="AE8" i="1" s="1"/>
  <c r="AC7" i="1"/>
  <c r="Z7" i="1"/>
  <c r="Y7" i="1"/>
  <c r="X7" i="1"/>
  <c r="W7" i="1"/>
  <c r="AA7" i="1" s="1"/>
  <c r="AB7" i="1" s="1"/>
  <c r="Q7" i="1"/>
  <c r="AD7" i="1" s="1"/>
  <c r="AC6" i="1"/>
  <c r="Z6" i="1"/>
  <c r="AA6" i="1" s="1"/>
  <c r="AB6" i="1" s="1"/>
  <c r="Y6" i="1"/>
  <c r="X6" i="1"/>
  <c r="W6" i="1"/>
  <c r="Q6" i="1"/>
  <c r="AD6" i="1" s="1"/>
  <c r="AE6" i="1" s="1"/>
  <c r="AC5" i="1"/>
  <c r="Z5" i="1"/>
  <c r="Y5" i="1"/>
  <c r="X5" i="1"/>
  <c r="W5" i="1"/>
  <c r="AA5" i="1" s="1"/>
  <c r="AB5" i="1" s="1"/>
  <c r="Q5" i="1"/>
  <c r="AD5" i="1" s="1"/>
  <c r="AC4" i="1"/>
  <c r="Z4" i="1"/>
  <c r="AA4" i="1" s="1"/>
  <c r="AB4" i="1" s="1"/>
  <c r="Y4" i="1"/>
  <c r="X4" i="1"/>
  <c r="W4" i="1"/>
  <c r="Q4" i="1"/>
  <c r="AD4" i="1" s="1"/>
  <c r="AE4" i="1" s="1"/>
  <c r="AC3" i="1"/>
  <c r="Z3" i="1"/>
  <c r="Y3" i="1"/>
  <c r="X3" i="1"/>
  <c r="W3" i="1"/>
  <c r="AA3" i="1" s="1"/>
  <c r="AB3" i="1" s="1"/>
  <c r="Q3" i="1"/>
  <c r="AD3" i="1" s="1"/>
  <c r="AC2" i="1"/>
  <c r="Z2" i="1"/>
  <c r="AA2" i="1" s="1"/>
  <c r="AB2" i="1" s="1"/>
  <c r="Y2" i="1"/>
  <c r="X2" i="1"/>
  <c r="W2" i="1"/>
  <c r="Q2" i="1"/>
  <c r="AD2" i="1" s="1"/>
  <c r="AE2" i="1" s="1"/>
  <c r="AE3" i="1" l="1"/>
  <c r="AE5" i="1"/>
  <c r="AE7" i="1"/>
  <c r="AE9" i="1"/>
  <c r="AE11" i="1"/>
  <c r="AE13" i="1"/>
  <c r="AE15" i="1"/>
</calcChain>
</file>

<file path=xl/sharedStrings.xml><?xml version="1.0" encoding="utf-8"?>
<sst xmlns="http://schemas.openxmlformats.org/spreadsheetml/2006/main" count="177" uniqueCount="68">
  <si>
    <t>Línea</t>
  </si>
  <si>
    <t>Región</t>
  </si>
  <si>
    <t>Comuna</t>
  </si>
  <si>
    <t>Subsector</t>
  </si>
  <si>
    <t>Perfil</t>
  </si>
  <si>
    <t>Modalidad</t>
  </si>
  <si>
    <t>Proveedor</t>
  </si>
  <si>
    <t>Nombre Centro</t>
  </si>
  <si>
    <t>RUT</t>
  </si>
  <si>
    <t>Monto</t>
  </si>
  <si>
    <t>Cupos</t>
  </si>
  <si>
    <t>UCL</t>
  </si>
  <si>
    <t>Valor UCL Min</t>
  </si>
  <si>
    <t>Valor UCL Pro</t>
  </si>
  <si>
    <t>Observaciones</t>
  </si>
  <si>
    <t>Admisible</t>
  </si>
  <si>
    <t>OF Eco 11</t>
  </si>
  <si>
    <t>Cumplimiento requisitos Formales (5%)</t>
  </si>
  <si>
    <t>Componentes de evaluación de valor agregado (40%)</t>
  </si>
  <si>
    <t>Equipo de trabajo (30%)</t>
  </si>
  <si>
    <t>Experiencia (20%)</t>
  </si>
  <si>
    <t>Historial de cumplimiento (10%)</t>
  </si>
  <si>
    <t>Componentes de evaluación de valor agregado (40%) 12.1</t>
  </si>
  <si>
    <t>Equipo de trabajo (30%)13</t>
  </si>
  <si>
    <t>Experiencia (20%)14</t>
  </si>
  <si>
    <t>Historial de cumplimiento (10%) 15</t>
  </si>
  <si>
    <t>Requisitor Técnicos</t>
  </si>
  <si>
    <t>Requisitor Técnicos Ponderado</t>
  </si>
  <si>
    <t>Cumplimiento Requisitos Formales Ponderado</t>
  </si>
  <si>
    <t>Requisitos ecónomicos Ponderado</t>
  </si>
  <si>
    <t>Puntaje Final</t>
  </si>
  <si>
    <t>Adjudica</t>
  </si>
  <si>
    <t>Valparaíso</t>
  </si>
  <si>
    <t>INSTALACIONES ELÉCTRICAS, DE GASFITERÍA Y CLIMATIZACIÓN</t>
  </si>
  <si>
    <t>INSTALADOR(A) ELÉCTRICO(A) CLASE D</t>
  </si>
  <si>
    <t>Cerrada</t>
  </si>
  <si>
    <t>UTFSM</t>
  </si>
  <si>
    <t>81.668.700-4</t>
  </si>
  <si>
    <t>SI</t>
  </si>
  <si>
    <t>NO</t>
  </si>
  <si>
    <t>CENTRO DE EVALUACION Y CERTIFICACION DE COMPETENCIAS LABORALES JES&amp;DOR LTDA.</t>
  </si>
  <si>
    <t>76.876.748-3</t>
  </si>
  <si>
    <t xml:space="preserve">3.- Actividades de valor agregado, indica actividades difusion del perfil " Gestor Inclusion Laboral", perfil incorrecto </t>
  </si>
  <si>
    <t>CERTIFICACIONES CHILECAP QUALITY LIMITADA</t>
  </si>
  <si>
    <t>76.004.832-1</t>
  </si>
  <si>
    <t>3.- Propone solo 1 actividad para incentivar el uso de FT</t>
  </si>
  <si>
    <t>ASESORIAS XITLA LTDA</t>
  </si>
  <si>
    <t>76.850.850-K</t>
  </si>
  <si>
    <t>GASTRONOMIA</t>
  </si>
  <si>
    <t>AYUDANTE DE COCINA</t>
  </si>
  <si>
    <t>CENTRO DE EVALUACIÓN Y CERTIFICACIÓN DE COMPETENCIAS LABORALES ECERLAB SPA</t>
  </si>
  <si>
    <t>76.177.214-7</t>
  </si>
  <si>
    <t xml:space="preserve">1.-Focalización de población,no corresponde, indica personas en situación de discapciadad y privados de libertad. En el item de experiencia, solo se puede evidenciar contratos en el subsecotr de gastronomia, sin indicar el péerfil.
2.-Acitvidad de valor agregado, en la descripción de la actividad, señala el perfil de "Manipuladoras de Alimentos" y éste no es el perfil licitado. 
3.- Acciones requeridas a realizar, describe que se realizara un conversatorio "Reactivate" en modalidad online-nuevamente para Manipuladoras de Alimento. No corresponde al perfil licitado.
4.-Descripción Actividad: indica nuevamente del perfil de Manipuladoras de Alimentos.
5.- Acciones requeridas: indica reunión con sindicato interempresa de "Manipuladoras de Alimentos", no es perfil licitado.
6.- Requisitos del criterio: mejora en la empleabilidad, indica entrevista a "Manipuladoras PAE", no es el perfil licitado.
7.- Actividad de acompañamiento para la Inserción Laboral, en nombre de la actividad, habla de "Interprete de señas para trabajadores con discapacidad auditiva", pero no es público objetivo de este llamado.
8.- Actividad de mitigación: descripción de la actividad, habla de personas en situación de discapacidad-no es público objetivo- del llamado.
9.- Acciones requeridas: indica; capacitar online a los beneficiarios. este llamado es presencial.  </t>
  </si>
  <si>
    <t>BIO BIO</t>
  </si>
  <si>
    <t>TRANSPORTE TERRESTRE</t>
  </si>
  <si>
    <t>CONDUCTOR(A) DE CARGA GENERAL</t>
  </si>
  <si>
    <t>INVERSIONES AC LTDA</t>
  </si>
  <si>
    <t>88.519.100-2</t>
  </si>
  <si>
    <t>No presenta plan de mitigacion, no presenta acciones para la mejora en la empleabilidad. No presenta medios de verificacion experiencia tales como contratos, facturas , etc.</t>
  </si>
  <si>
    <t>METALÚRGICO METALMECÁNICO</t>
  </si>
  <si>
    <t>SOLDADOR(A)</t>
  </si>
  <si>
    <t>9.4 A) ERROR EN EL CUPO DE LA OFERTA - El oferente presenta 25 cupos , los solicitados son 15, por tanto el calculo de la oferta economica es erroneo</t>
  </si>
  <si>
    <t xml:space="preserve">1.- Focalización población vulnerable: señala, personas en situación de capacidad y privados de libertad, no son parte del publico objetivo, establecido en las B.A.
2.- Plan de Intermediación, en descripoción de la actividad, señala que realizara una feria laboral virtual.3.- Indica alianzas con sernameg y migrantes no son publico objetivo. PLan de mitigacion no señala perfil ni subsector, imagen que acompaña no corresponde al area de soldura </t>
  </si>
  <si>
    <t>1.- En actividades de valor agregado, para fomentar el uso de FT, en descripción de la actividad, describe una reseña del MINEDUC del año 2008, pero no señala las actividades reales a realizar. Luego en las indicaciones de las acciones a realizar, enumera reuniones con SENCE y otras entidades privadas, pero no señala como fomentara el uso de la Franquicia Tributaria.2-- en acciones para mejorar la empleabilidad considera personas en situacion de discapacidad que no es el publico objetivo. En acciones de mitigacion se refiere al perfil Manipulador de alimentos, que no es el correcto.  
2.- Nombre Actividad, para mejorar el proceso de ECCL, menciona a personas en situación de discapacidad, pero no es público objetivo, indicado en las B.A.
3.- En descripción de la actividad, hace una reseña geografica de la región. Luego en la mejora del proceso, nuevamente señala que la acción esta focalizada a personas en situación de discapacidad. No es público objetivo.
4.- En requisitos del criterio, nuevamente señala a personas en situación de discapacidad.
5.- En descripción de la actividad para articulación con el OTIC y descripción del publico objetivo, señala que esta dirigido para micro, pequeñas y medianas empresas. Pero no es público objetivo.
6.- En nombre de la actividad ruta de intermediación, señala la articulación con el programa reinvéntante y talento digital, ambos son capacitación de SENCE. No corresponde.
7.- En requisitos del criterio, actividad de mitigación, descripción de la actividad, hace una reseña geografica de la región, pero no establece los criterios para la mitigación, en caso de no poder realizar el procesos de ECCL.
8.- Nombre de la actividad, señala la realización de actividades de acuerdo al perfil "Manipulador de Alimento", este perfil no corresponde al licitado, el perfil es Ayudante de Cocina. En el item equipo de trabajo, solo indica la evaluadora y no informa auditores asi como tampoco el equipo de trabajo. Item experiencia los documentos de evidencian contrataciones en el subsector, no indicando el perfil alque se refiere</t>
  </si>
  <si>
    <t>1.- En el item incentivo para el uso de FT , solo se evidencia 1 accion. La que sera ejecutada 2 veces. 2.- Item experiencia los documentos de evidencian contrataciones en el subsector, no indicando el perfil alque se refiere</t>
  </si>
  <si>
    <t>Antofagasta</t>
  </si>
  <si>
    <t xml:space="preserve">En el item 12.1 refiere a perfiles de inclusion laboral, Apoyo de candidatos con problemas de movilidad, que no son el publico objetivo . No es posible identificar las acciones de mitigacion requeridas , asi como tampoco se distinguen las 2 acciones que fomenten el uso de la FT en el subsector y perfil asociado. Item 13 en el equipo de trabajo se evidencia en evaluador y el auditor, en cuanto al equipo de trabajo se indica "el centro". En el item 14 de Experiencia el centro no acredita experiencia en la region a al cual postula y la vigencia del centro es inferior a 3 años </t>
  </si>
  <si>
    <t>1.- En requisitos del criterio, habla sobre público objetivo, personas en situación de discapacidad, no es público objetivo en esta licitación.
2.-En realización de la evaluación, actividad de mitigación, habla de evaluaciones para el perfil de pintor. No corresponde el perfil es Instalador Eléctrico Clase D.
3.- En requisitos del criterio de actividad de mitigación, en descripción de la actividad, nuevamente habla del perfil de pintor. No corresponde el perfil es Instalador Eléctrico Calse D. En actividades de fomentar dos acciones para el uso de la FT para en la region y subsector, las acciones que declara el centro no tienen relacion con el requisito.
4.- En actividad de mitigación, nuevamente describe la evaluación del perfil de pintor, y que la colaboración será por medio de la CChC. Ambas no corresponden. En cuanto a las las acciones para la mejora del proceso de evaluacion y certificacion se refiere a  accesibilidad audiovisual para trabajadores con discapacidad, que no es el publico objetivo señalado en el numeral 6. de las Bases de Licitacion. En actividad para la mejora de empleabilidad el centro establece acciones de mitigacion que no se relacionan con la actividad asi como tampoco con la imagen que acompañan. No es posible efectuar una relacion para efectos de evaluacion del item 12.1 ya que el centro informa perfiles y publico objetivo incorrectos.En el Item 13. Equipo de trabajo se identifica el evaluador , el relacion al auditor y el equipo que permita la realizacion de actividades, no es posible su evaluacion , se presentan contratos de trabajo sin poder evaluar su funcion, en relacion a los auditor/es no es posible posible vincularlos como parte del equipo, ya que en la gantt se identifica como " El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</si>
</sst>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6" x14ac:knownFonts="1">
    <font>
      <sz val="11"/>
      <color theme="1"/>
      <name val="Calibri"/>
      <family val="2"/>
      <scheme val="minor"/>
    </font>
    <font>
      <sz val="11"/>
      <color theme="1"/>
      <name val="Calibri"/>
      <family val="2"/>
      <scheme val="minor"/>
    </font>
    <font>
      <sz val="9"/>
      <color theme="1"/>
      <name val="Calibri"/>
      <family val="2"/>
      <scheme val="minor"/>
    </font>
    <font>
      <sz val="9"/>
      <color rgb="FFFF0000"/>
      <name val="Calibri"/>
      <family val="2"/>
      <scheme val="minor"/>
    </font>
    <font>
      <sz val="9"/>
      <name val="Calibri"/>
      <family val="2"/>
      <scheme val="minor"/>
    </font>
    <font>
      <b/>
      <sz val="9"/>
      <color rgb="FFFF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6"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
    <xf numFmtId="0" fontId="0" fillId="0" borderId="0"/>
    <xf numFmtId="42" fontId="1" fillId="0" borderId="0" applyFont="0" applyFill="0" applyBorder="0" applyAlignment="0" applyProtection="0"/>
  </cellStyleXfs>
  <cellXfs count="43">
    <xf numFmtId="0" fontId="0" fillId="0" borderId="0" xfId="0"/>
    <xf numFmtId="0" fontId="2" fillId="2" borderId="1" xfId="0" applyFont="1" applyFill="1" applyBorder="1" applyAlignment="1">
      <alignment horizontal="center" vertical="center" wrapText="1"/>
    </xf>
    <xf numFmtId="0" fontId="2" fillId="0" borderId="2" xfId="0" applyFont="1" applyBorder="1"/>
    <xf numFmtId="0" fontId="2" fillId="13" borderId="3" xfId="0" applyFont="1" applyFill="1" applyBorder="1" applyAlignment="1">
      <alignment horizontal="center"/>
    </xf>
    <xf numFmtId="0" fontId="2" fillId="13" borderId="3" xfId="0" applyFont="1" applyFill="1" applyBorder="1"/>
    <xf numFmtId="42" fontId="2" fillId="13" borderId="3" xfId="1" applyFont="1" applyFill="1" applyBorder="1"/>
    <xf numFmtId="0" fontId="2" fillId="13" borderId="3" xfId="0" applyFont="1" applyFill="1" applyBorder="1" applyAlignment="1">
      <alignment horizontal="center" vertical="center"/>
    </xf>
    <xf numFmtId="2" fontId="2" fillId="13" borderId="3" xfId="0" applyNumberFormat="1" applyFont="1" applyFill="1" applyBorder="1" applyAlignment="1">
      <alignment horizontal="center"/>
    </xf>
    <xf numFmtId="1" fontId="3" fillId="13" borderId="3" xfId="0" applyNumberFormat="1" applyFont="1" applyFill="1" applyBorder="1" applyAlignment="1">
      <alignment horizontal="center"/>
    </xf>
    <xf numFmtId="0" fontId="2" fillId="13" borderId="0" xfId="0" applyFont="1" applyFill="1"/>
    <xf numFmtId="0" fontId="2" fillId="13" borderId="3" xfId="0" applyFont="1" applyFill="1" applyBorder="1" applyAlignment="1">
      <alignment vertical="top" wrapText="1"/>
    </xf>
    <xf numFmtId="1" fontId="2" fillId="13" borderId="3" xfId="0" applyNumberFormat="1" applyFont="1" applyFill="1" applyBorder="1" applyAlignment="1">
      <alignment horizontal="center"/>
    </xf>
    <xf numFmtId="0" fontId="4" fillId="13" borderId="3" xfId="0" applyFont="1" applyFill="1" applyBorder="1" applyAlignment="1">
      <alignment horizontal="center" vertical="center" wrapText="1"/>
    </xf>
    <xf numFmtId="0" fontId="2" fillId="13" borderId="1" xfId="0" applyFont="1" applyFill="1" applyBorder="1"/>
    <xf numFmtId="0" fontId="2" fillId="13" borderId="4" xfId="0" applyFont="1" applyFill="1" applyBorder="1"/>
    <xf numFmtId="0" fontId="2" fillId="0" borderId="3" xfId="0" applyFont="1" applyBorder="1" applyAlignment="1">
      <alignment horizontal="center"/>
    </xf>
    <xf numFmtId="0" fontId="2" fillId="0" borderId="3" xfId="0" applyFont="1" applyBorder="1"/>
    <xf numFmtId="42" fontId="2" fillId="0" borderId="3" xfId="1" applyFont="1" applyBorder="1"/>
    <xf numFmtId="0" fontId="2" fillId="0" borderId="3" xfId="0" applyFont="1" applyBorder="1" applyAlignment="1">
      <alignment horizontal="center" vertical="center"/>
    </xf>
    <xf numFmtId="0" fontId="2" fillId="13" borderId="3" xfId="0" applyFont="1" applyFill="1" applyBorder="1" applyAlignment="1">
      <alignment wrapText="1"/>
    </xf>
    <xf numFmtId="2" fontId="2" fillId="0" borderId="3" xfId="0" applyNumberFormat="1" applyFont="1" applyBorder="1" applyAlignment="1">
      <alignment horizontal="center"/>
    </xf>
    <xf numFmtId="1" fontId="3" fillId="0" borderId="3" xfId="0" applyNumberFormat="1" applyFont="1" applyBorder="1" applyAlignment="1">
      <alignment horizontal="center"/>
    </xf>
    <xf numFmtId="0" fontId="2" fillId="0" borderId="0" xfId="0" applyFont="1"/>
    <xf numFmtId="0" fontId="2" fillId="13" borderId="3" xfId="0" applyFont="1" applyFill="1" applyBorder="1" applyAlignment="1">
      <alignment horizontal="left" vertical="top" wrapText="1"/>
    </xf>
    <xf numFmtId="1" fontId="2" fillId="0" borderId="3" xfId="0" applyNumberFormat="1" applyFont="1" applyBorder="1" applyAlignment="1">
      <alignment horizontal="center"/>
    </xf>
    <xf numFmtId="0" fontId="2" fillId="0" borderId="1" xfId="0" applyFont="1" applyBorder="1"/>
    <xf numFmtId="0" fontId="2" fillId="0" borderId="3" xfId="0" applyFont="1" applyBorder="1" applyAlignment="1">
      <alignment horizontal="left"/>
    </xf>
    <xf numFmtId="0" fontId="5"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42" fontId="2" fillId="2" borderId="3" xfId="1"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0" borderId="0" xfId="0" applyFont="1" applyBorder="1"/>
    <xf numFmtId="0" fontId="2" fillId="13" borderId="0" xfId="0" applyFont="1" applyFill="1" applyBorder="1"/>
    <xf numFmtId="0" fontId="2" fillId="13" borderId="0" xfId="0"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18E57-CB75-4C43-B100-A6A961B7F99B}">
  <dimension ref="A1:KZ20"/>
  <sheetViews>
    <sheetView tabSelected="1" topLeftCell="B1" workbookViewId="0">
      <selection activeCell="O29" sqref="O29"/>
    </sheetView>
  </sheetViews>
  <sheetFormatPr baseColWidth="10" defaultRowHeight="12" x14ac:dyDescent="0.2"/>
  <cols>
    <col min="1" max="1" width="5.5703125" style="15" hidden="1" customWidth="1"/>
    <col min="2" max="2" width="21.42578125" style="15" customWidth="1"/>
    <col min="3" max="3" width="7.7109375" style="16" hidden="1" customWidth="1"/>
    <col min="4" max="4" width="16.42578125" style="26" customWidth="1"/>
    <col min="5" max="5" width="29.5703125" style="16" customWidth="1"/>
    <col min="6" max="6" width="10.5703125" style="15" hidden="1" customWidth="1"/>
    <col min="7" max="7" width="68.140625" style="16" bestFit="1" customWidth="1"/>
    <col min="8" max="8" width="18.85546875" style="16" hidden="1" customWidth="1"/>
    <col min="9" max="9" width="10.42578125" style="16" customWidth="1"/>
    <col min="10" max="10" width="11.85546875" style="17" bestFit="1" customWidth="1"/>
    <col min="11" max="11" width="6.42578125" style="18" bestFit="1" customWidth="1"/>
    <col min="12" max="12" width="4.28515625" style="18" bestFit="1" customWidth="1"/>
    <col min="13" max="14" width="10.5703125" style="16" customWidth="1"/>
    <col min="15" max="15" width="30.7109375" style="16" bestFit="1" customWidth="1"/>
    <col min="16" max="16" width="9.5703125" style="15" bestFit="1" customWidth="1"/>
    <col min="17" max="17" width="12.7109375" style="15" bestFit="1" customWidth="1"/>
    <col min="18" max="18" width="12.85546875" style="15" customWidth="1"/>
    <col min="19" max="19" width="15.42578125" style="15" customWidth="1"/>
    <col min="20" max="20" width="15.7109375" style="15" customWidth="1"/>
    <col min="21" max="31" width="11.42578125" style="15"/>
    <col min="32" max="32" width="11" style="15" customWidth="1"/>
    <col min="33" max="16384" width="11.42578125" style="22"/>
  </cols>
  <sheetData>
    <row r="1" spans="1:312" s="2" customFormat="1" ht="72.75" thickBot="1" x14ac:dyDescent="0.25">
      <c r="A1" s="1" t="s">
        <v>0</v>
      </c>
      <c r="B1" s="28" t="s">
        <v>1</v>
      </c>
      <c r="C1" s="28" t="s">
        <v>2</v>
      </c>
      <c r="D1" s="28" t="s">
        <v>3</v>
      </c>
      <c r="E1" s="28" t="s">
        <v>4</v>
      </c>
      <c r="F1" s="28" t="s">
        <v>5</v>
      </c>
      <c r="G1" s="28" t="s">
        <v>6</v>
      </c>
      <c r="H1" s="28" t="s">
        <v>7</v>
      </c>
      <c r="I1" s="28" t="s">
        <v>8</v>
      </c>
      <c r="J1" s="29" t="s">
        <v>9</v>
      </c>
      <c r="K1" s="28" t="s">
        <v>10</v>
      </c>
      <c r="L1" s="28" t="s">
        <v>11</v>
      </c>
      <c r="M1" s="30" t="s">
        <v>12</v>
      </c>
      <c r="N1" s="30" t="s">
        <v>13</v>
      </c>
      <c r="O1" s="31" t="s">
        <v>14</v>
      </c>
      <c r="P1" s="31" t="s">
        <v>15</v>
      </c>
      <c r="Q1" s="32" t="s">
        <v>16</v>
      </c>
      <c r="R1" s="33" t="s">
        <v>17</v>
      </c>
      <c r="S1" s="34" t="s">
        <v>18</v>
      </c>
      <c r="T1" s="34" t="s">
        <v>19</v>
      </c>
      <c r="U1" s="34" t="s">
        <v>20</v>
      </c>
      <c r="V1" s="34" t="s">
        <v>21</v>
      </c>
      <c r="W1" s="35" t="s">
        <v>22</v>
      </c>
      <c r="X1" s="35" t="s">
        <v>23</v>
      </c>
      <c r="Y1" s="35" t="s">
        <v>24</v>
      </c>
      <c r="Z1" s="35" t="s">
        <v>25</v>
      </c>
      <c r="AA1" s="36" t="s">
        <v>26</v>
      </c>
      <c r="AB1" s="37" t="s">
        <v>27</v>
      </c>
      <c r="AC1" s="37" t="s">
        <v>28</v>
      </c>
      <c r="AD1" s="37" t="s">
        <v>29</v>
      </c>
      <c r="AE1" s="38" t="s">
        <v>30</v>
      </c>
      <c r="AF1" s="39" t="s">
        <v>31</v>
      </c>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c r="II1" s="40"/>
      <c r="IJ1" s="40"/>
      <c r="IK1" s="40"/>
      <c r="IL1" s="40"/>
      <c r="IM1" s="40"/>
      <c r="IN1" s="40"/>
      <c r="IO1" s="40"/>
      <c r="IP1" s="40"/>
      <c r="IQ1" s="40"/>
      <c r="IR1" s="40"/>
      <c r="IS1" s="40"/>
      <c r="IT1" s="40"/>
      <c r="IU1" s="40"/>
      <c r="IV1" s="40"/>
      <c r="IW1" s="40"/>
      <c r="IX1" s="40"/>
      <c r="IY1" s="40"/>
      <c r="IZ1" s="40"/>
      <c r="JA1" s="40"/>
      <c r="JB1" s="40"/>
      <c r="JC1" s="40"/>
      <c r="JD1" s="40"/>
      <c r="JE1" s="40"/>
      <c r="JF1" s="40"/>
      <c r="JG1" s="40"/>
      <c r="JH1" s="40"/>
      <c r="JI1" s="40"/>
      <c r="JJ1" s="40"/>
      <c r="JK1" s="40"/>
      <c r="JL1" s="40"/>
      <c r="JM1" s="40"/>
      <c r="JN1" s="40"/>
      <c r="JO1" s="40"/>
      <c r="JP1" s="40"/>
      <c r="JQ1" s="40"/>
      <c r="JR1" s="40"/>
      <c r="JS1" s="40"/>
      <c r="JT1" s="40"/>
      <c r="JU1" s="40"/>
      <c r="JV1" s="40"/>
      <c r="JW1" s="40"/>
      <c r="JX1" s="40"/>
      <c r="JY1" s="40"/>
      <c r="JZ1" s="40"/>
      <c r="KA1" s="40"/>
      <c r="KB1" s="40"/>
      <c r="KC1" s="40"/>
      <c r="KD1" s="40"/>
      <c r="KE1" s="40"/>
      <c r="KF1" s="40"/>
      <c r="KG1" s="40"/>
      <c r="KH1" s="40"/>
      <c r="KI1" s="40"/>
      <c r="KJ1" s="40"/>
      <c r="KK1" s="40"/>
      <c r="KL1" s="40"/>
      <c r="KM1" s="40"/>
      <c r="KN1" s="40"/>
      <c r="KO1" s="40"/>
      <c r="KP1" s="40"/>
      <c r="KQ1" s="40"/>
      <c r="KR1" s="40"/>
      <c r="KS1" s="40"/>
      <c r="KT1" s="40"/>
      <c r="KU1" s="40"/>
      <c r="KV1" s="40"/>
      <c r="KW1" s="40"/>
      <c r="KX1" s="40"/>
      <c r="KY1" s="40"/>
      <c r="KZ1" s="40"/>
    </row>
    <row r="2" spans="1:312" s="9" customFormat="1" x14ac:dyDescent="0.2">
      <c r="A2" s="3"/>
      <c r="B2" s="3" t="s">
        <v>32</v>
      </c>
      <c r="C2" s="3"/>
      <c r="D2" s="4" t="s">
        <v>33</v>
      </c>
      <c r="E2" s="4" t="s">
        <v>34</v>
      </c>
      <c r="F2" s="3" t="s">
        <v>35</v>
      </c>
      <c r="G2" s="4" t="s">
        <v>36</v>
      </c>
      <c r="H2" s="4" t="s">
        <v>36</v>
      </c>
      <c r="I2" s="4" t="s">
        <v>37</v>
      </c>
      <c r="J2" s="5">
        <v>3354000</v>
      </c>
      <c r="K2" s="6">
        <v>10</v>
      </c>
      <c r="L2" s="6">
        <v>5</v>
      </c>
      <c r="M2" s="5">
        <v>67080</v>
      </c>
      <c r="N2" s="5">
        <v>67080</v>
      </c>
      <c r="O2" s="4"/>
      <c r="P2" s="3" t="s">
        <v>38</v>
      </c>
      <c r="Q2" s="7">
        <f>((M2/N2)*100)</f>
        <v>100</v>
      </c>
      <c r="R2" s="8">
        <v>5</v>
      </c>
      <c r="S2" s="3">
        <v>3</v>
      </c>
      <c r="T2" s="3">
        <v>4</v>
      </c>
      <c r="U2" s="3">
        <v>6</v>
      </c>
      <c r="V2" s="3">
        <v>9</v>
      </c>
      <c r="W2" s="7">
        <f>((S2/9*100)*0.4)</f>
        <v>13.333333333333332</v>
      </c>
      <c r="X2" s="7">
        <f t="shared" ref="X2:X16" si="0">((T2/9*100)*0.3)</f>
        <v>13.333333333333332</v>
      </c>
      <c r="Y2" s="7">
        <f t="shared" ref="Y2:Y16" si="1">((U2/9*100)*0.2)</f>
        <v>13.333333333333332</v>
      </c>
      <c r="Z2" s="7">
        <f t="shared" ref="Z2:Z16" si="2">((V2/9*100)*0.1)</f>
        <v>10</v>
      </c>
      <c r="AA2" s="7">
        <f>Z2+Y2+X2+W2</f>
        <v>50</v>
      </c>
      <c r="AB2" s="7">
        <f>AA2*0.6</f>
        <v>30</v>
      </c>
      <c r="AC2" s="7">
        <f>R2*0.05</f>
        <v>0.25</v>
      </c>
      <c r="AD2" s="7">
        <f>Q2*0.35</f>
        <v>35</v>
      </c>
      <c r="AE2" s="7">
        <f>AD2+AC2+AB2</f>
        <v>65.25</v>
      </c>
      <c r="AF2" s="3" t="s">
        <v>39</v>
      </c>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row>
    <row r="3" spans="1:312" s="9" customFormat="1" x14ac:dyDescent="0.2">
      <c r="A3" s="3"/>
      <c r="B3" s="3" t="s">
        <v>32</v>
      </c>
      <c r="C3" s="3"/>
      <c r="D3" s="4" t="s">
        <v>33</v>
      </c>
      <c r="E3" s="4" t="s">
        <v>34</v>
      </c>
      <c r="F3" s="3" t="s">
        <v>35</v>
      </c>
      <c r="G3" s="4" t="s">
        <v>40</v>
      </c>
      <c r="H3" s="4" t="s">
        <v>40</v>
      </c>
      <c r="I3" s="4" t="s">
        <v>41</v>
      </c>
      <c r="J3" s="5">
        <v>3354000</v>
      </c>
      <c r="K3" s="6">
        <v>10</v>
      </c>
      <c r="L3" s="6">
        <v>5</v>
      </c>
      <c r="M3" s="5">
        <v>67080</v>
      </c>
      <c r="N3" s="5">
        <v>67080</v>
      </c>
      <c r="O3" s="4" t="s">
        <v>42</v>
      </c>
      <c r="P3" s="3" t="s">
        <v>38</v>
      </c>
      <c r="Q3" s="7">
        <f t="shared" ref="Q3:Q16" si="3">((M3/N3)*100)</f>
        <v>100</v>
      </c>
      <c r="R3" s="8">
        <v>5</v>
      </c>
      <c r="S3" s="3">
        <v>3</v>
      </c>
      <c r="T3" s="3">
        <v>4</v>
      </c>
      <c r="U3" s="3">
        <v>4</v>
      </c>
      <c r="V3" s="3">
        <v>9</v>
      </c>
      <c r="W3" s="7">
        <f t="shared" ref="W3:W16" si="4">((S3/9*100)*0.4)</f>
        <v>13.333333333333332</v>
      </c>
      <c r="X3" s="7">
        <f t="shared" si="0"/>
        <v>13.333333333333332</v>
      </c>
      <c r="Y3" s="7">
        <f t="shared" si="1"/>
        <v>8.8888888888888893</v>
      </c>
      <c r="Z3" s="7">
        <f t="shared" si="2"/>
        <v>10</v>
      </c>
      <c r="AA3" s="7">
        <f t="shared" ref="AA3:AA16" si="5">Z3+Y3+X3+W3</f>
        <v>45.555555555555557</v>
      </c>
      <c r="AB3" s="7">
        <f t="shared" ref="AB3:AB16" si="6">AA3*0.6</f>
        <v>27.333333333333332</v>
      </c>
      <c r="AC3" s="7">
        <f t="shared" ref="AC3:AC16" si="7">R3*0.05</f>
        <v>0.25</v>
      </c>
      <c r="AD3" s="7">
        <f t="shared" ref="AD3:AD16" si="8">Q3*0.35</f>
        <v>35</v>
      </c>
      <c r="AE3" s="7">
        <f t="shared" ref="AE3:AE16" si="9">AD3+AC3+AB3</f>
        <v>62.583333333333329</v>
      </c>
      <c r="AF3" s="3" t="s">
        <v>39</v>
      </c>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c r="JR3" s="41"/>
      <c r="JS3" s="41"/>
      <c r="JT3" s="41"/>
      <c r="JU3" s="41"/>
      <c r="JV3" s="41"/>
      <c r="JW3" s="41"/>
      <c r="JX3" s="41"/>
      <c r="JY3" s="41"/>
      <c r="JZ3" s="41"/>
      <c r="KA3" s="41"/>
      <c r="KB3" s="41"/>
      <c r="KC3" s="41"/>
      <c r="KD3" s="41"/>
      <c r="KE3" s="41"/>
      <c r="KF3" s="41"/>
      <c r="KG3" s="41"/>
      <c r="KH3" s="41"/>
      <c r="KI3" s="41"/>
      <c r="KJ3" s="41"/>
      <c r="KK3" s="41"/>
      <c r="KL3" s="41"/>
      <c r="KM3" s="41"/>
      <c r="KN3" s="41"/>
      <c r="KO3" s="41"/>
      <c r="KP3" s="41"/>
      <c r="KQ3" s="41"/>
      <c r="KR3" s="41"/>
      <c r="KS3" s="41"/>
      <c r="KT3" s="41"/>
      <c r="KU3" s="41"/>
      <c r="KV3" s="41"/>
      <c r="KW3" s="41"/>
      <c r="KX3" s="41"/>
      <c r="KY3" s="41"/>
      <c r="KZ3" s="41"/>
    </row>
    <row r="4" spans="1:312" s="9" customFormat="1" x14ac:dyDescent="0.2">
      <c r="A4" s="3"/>
      <c r="B4" s="3" t="s">
        <v>32</v>
      </c>
      <c r="C4" s="3"/>
      <c r="D4" s="4" t="s">
        <v>33</v>
      </c>
      <c r="E4" s="4" t="s">
        <v>34</v>
      </c>
      <c r="F4" s="3" t="s">
        <v>35</v>
      </c>
      <c r="G4" s="4" t="s">
        <v>43</v>
      </c>
      <c r="H4" s="4" t="s">
        <v>43</v>
      </c>
      <c r="I4" s="4" t="s">
        <v>44</v>
      </c>
      <c r="J4" s="5">
        <v>3354000</v>
      </c>
      <c r="K4" s="6">
        <v>10</v>
      </c>
      <c r="L4" s="6">
        <v>5</v>
      </c>
      <c r="M4" s="5">
        <v>67080</v>
      </c>
      <c r="N4" s="5">
        <v>67080</v>
      </c>
      <c r="O4" s="4" t="s">
        <v>45</v>
      </c>
      <c r="P4" s="3" t="s">
        <v>38</v>
      </c>
      <c r="Q4" s="7">
        <f>((M4/N4)*100)</f>
        <v>100</v>
      </c>
      <c r="R4" s="8">
        <v>5</v>
      </c>
      <c r="S4" s="3">
        <v>7</v>
      </c>
      <c r="T4" s="3">
        <v>9</v>
      </c>
      <c r="U4" s="3">
        <v>9</v>
      </c>
      <c r="V4" s="3">
        <v>9</v>
      </c>
      <c r="W4" s="7">
        <f>((S4/9*100)*0.4)</f>
        <v>31.111111111111114</v>
      </c>
      <c r="X4" s="7">
        <f t="shared" si="0"/>
        <v>30</v>
      </c>
      <c r="Y4" s="7">
        <f t="shared" si="1"/>
        <v>20</v>
      </c>
      <c r="Z4" s="7">
        <f t="shared" si="2"/>
        <v>10</v>
      </c>
      <c r="AA4" s="7">
        <f t="shared" si="5"/>
        <v>91.111111111111114</v>
      </c>
      <c r="AB4" s="7">
        <f t="shared" si="6"/>
        <v>54.666666666666664</v>
      </c>
      <c r="AC4" s="7">
        <f t="shared" si="7"/>
        <v>0.25</v>
      </c>
      <c r="AD4" s="7">
        <f>Q4*0.35</f>
        <v>35</v>
      </c>
      <c r="AE4" s="7">
        <f t="shared" si="9"/>
        <v>89.916666666666657</v>
      </c>
      <c r="AF4" s="3" t="s">
        <v>39</v>
      </c>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c r="JR4" s="41"/>
      <c r="JS4" s="41"/>
      <c r="JT4" s="41"/>
      <c r="JU4" s="41"/>
      <c r="JV4" s="41"/>
      <c r="JW4" s="41"/>
      <c r="JX4" s="41"/>
      <c r="JY4" s="41"/>
      <c r="JZ4" s="41"/>
      <c r="KA4" s="41"/>
      <c r="KB4" s="41"/>
      <c r="KC4" s="41"/>
      <c r="KD4" s="41"/>
      <c r="KE4" s="41"/>
      <c r="KF4" s="41"/>
      <c r="KG4" s="41"/>
      <c r="KH4" s="41"/>
      <c r="KI4" s="41"/>
      <c r="KJ4" s="41"/>
      <c r="KK4" s="41"/>
      <c r="KL4" s="41"/>
      <c r="KM4" s="41"/>
      <c r="KN4" s="41"/>
      <c r="KO4" s="41"/>
      <c r="KP4" s="41"/>
      <c r="KQ4" s="41"/>
      <c r="KR4" s="41"/>
      <c r="KS4" s="41"/>
      <c r="KT4" s="41"/>
      <c r="KU4" s="41"/>
      <c r="KV4" s="41"/>
      <c r="KW4" s="41"/>
      <c r="KX4" s="41"/>
      <c r="KY4" s="41"/>
      <c r="KZ4" s="41"/>
    </row>
    <row r="5" spans="1:312" s="9" customFormat="1" x14ac:dyDescent="0.2">
      <c r="A5" s="3"/>
      <c r="B5" s="3" t="s">
        <v>32</v>
      </c>
      <c r="C5" s="3"/>
      <c r="D5" s="4" t="s">
        <v>33</v>
      </c>
      <c r="E5" s="4" t="s">
        <v>34</v>
      </c>
      <c r="F5" s="3" t="s">
        <v>35</v>
      </c>
      <c r="G5" s="4" t="s">
        <v>46</v>
      </c>
      <c r="H5" s="4" t="s">
        <v>46</v>
      </c>
      <c r="I5" s="4" t="s">
        <v>47</v>
      </c>
      <c r="J5" s="5">
        <v>3354000</v>
      </c>
      <c r="K5" s="6">
        <v>10</v>
      </c>
      <c r="L5" s="6">
        <v>5</v>
      </c>
      <c r="M5" s="5">
        <v>67080</v>
      </c>
      <c r="N5" s="5">
        <v>67080</v>
      </c>
      <c r="O5" s="4"/>
      <c r="P5" s="3" t="s">
        <v>38</v>
      </c>
      <c r="Q5" s="7">
        <f t="shared" si="3"/>
        <v>100</v>
      </c>
      <c r="R5" s="8">
        <v>5</v>
      </c>
      <c r="S5" s="3">
        <v>9</v>
      </c>
      <c r="T5" s="3">
        <v>9</v>
      </c>
      <c r="U5" s="3">
        <v>9</v>
      </c>
      <c r="V5" s="3">
        <v>9</v>
      </c>
      <c r="W5" s="7">
        <f t="shared" si="4"/>
        <v>40</v>
      </c>
      <c r="X5" s="7">
        <f t="shared" si="0"/>
        <v>30</v>
      </c>
      <c r="Y5" s="7">
        <f t="shared" si="1"/>
        <v>20</v>
      </c>
      <c r="Z5" s="7">
        <f t="shared" si="2"/>
        <v>10</v>
      </c>
      <c r="AA5" s="7">
        <f t="shared" si="5"/>
        <v>100</v>
      </c>
      <c r="AB5" s="7">
        <f t="shared" si="6"/>
        <v>60</v>
      </c>
      <c r="AC5" s="7">
        <f t="shared" si="7"/>
        <v>0.25</v>
      </c>
      <c r="AD5" s="7">
        <f t="shared" si="8"/>
        <v>35</v>
      </c>
      <c r="AE5" s="7">
        <f t="shared" si="9"/>
        <v>95.25</v>
      </c>
      <c r="AF5" s="3" t="s">
        <v>38</v>
      </c>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row>
    <row r="6" spans="1:312" s="9" customFormat="1" ht="13.5" customHeight="1" thickBot="1" x14ac:dyDescent="0.25">
      <c r="A6" s="3"/>
      <c r="B6" s="3" t="s">
        <v>32</v>
      </c>
      <c r="C6" s="3"/>
      <c r="D6" s="4" t="s">
        <v>48</v>
      </c>
      <c r="E6" s="4" t="s">
        <v>49</v>
      </c>
      <c r="F6" s="3" t="s">
        <v>35</v>
      </c>
      <c r="G6" s="4" t="s">
        <v>50</v>
      </c>
      <c r="H6" s="4" t="s">
        <v>50</v>
      </c>
      <c r="I6" s="4" t="s">
        <v>51</v>
      </c>
      <c r="J6" s="5">
        <v>5160000</v>
      </c>
      <c r="K6" s="6">
        <v>25</v>
      </c>
      <c r="L6" s="6">
        <v>4</v>
      </c>
      <c r="M6" s="5">
        <v>51600</v>
      </c>
      <c r="N6" s="5">
        <v>51600</v>
      </c>
      <c r="O6" s="10" t="s">
        <v>52</v>
      </c>
      <c r="P6" s="3" t="s">
        <v>38</v>
      </c>
      <c r="Q6" s="7">
        <f t="shared" si="3"/>
        <v>100</v>
      </c>
      <c r="R6" s="8">
        <v>5</v>
      </c>
      <c r="S6" s="11">
        <v>0</v>
      </c>
      <c r="T6" s="11">
        <v>4</v>
      </c>
      <c r="U6" s="3">
        <v>7</v>
      </c>
      <c r="V6" s="3">
        <v>9</v>
      </c>
      <c r="W6" s="7">
        <f t="shared" si="4"/>
        <v>0</v>
      </c>
      <c r="X6" s="7">
        <f t="shared" si="0"/>
        <v>13.333333333333332</v>
      </c>
      <c r="Y6" s="7">
        <f t="shared" si="1"/>
        <v>15.555555555555557</v>
      </c>
      <c r="Z6" s="7">
        <f t="shared" si="2"/>
        <v>10</v>
      </c>
      <c r="AA6" s="7">
        <f t="shared" si="5"/>
        <v>38.888888888888886</v>
      </c>
      <c r="AB6" s="7">
        <f t="shared" si="6"/>
        <v>23.333333333333332</v>
      </c>
      <c r="AC6" s="7">
        <f t="shared" si="7"/>
        <v>0.25</v>
      </c>
      <c r="AD6" s="7">
        <f t="shared" si="8"/>
        <v>35</v>
      </c>
      <c r="AE6" s="7">
        <f t="shared" si="9"/>
        <v>58.583333333333329</v>
      </c>
      <c r="AF6" s="12" t="s">
        <v>39</v>
      </c>
      <c r="AG6" s="42"/>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row>
    <row r="7" spans="1:312" s="13" customFormat="1" x14ac:dyDescent="0.2">
      <c r="A7" s="3"/>
      <c r="B7" s="3" t="s">
        <v>53</v>
      </c>
      <c r="C7" s="3"/>
      <c r="D7" s="4" t="s">
        <v>54</v>
      </c>
      <c r="E7" s="4" t="s">
        <v>55</v>
      </c>
      <c r="F7" s="3" t="s">
        <v>35</v>
      </c>
      <c r="G7" s="4" t="s">
        <v>56</v>
      </c>
      <c r="H7" s="4" t="s">
        <v>56</v>
      </c>
      <c r="I7" s="4" t="s">
        <v>57</v>
      </c>
      <c r="J7" s="5">
        <v>2012400</v>
      </c>
      <c r="K7" s="6">
        <v>10</v>
      </c>
      <c r="L7" s="6">
        <v>3</v>
      </c>
      <c r="M7" s="5">
        <v>67080</v>
      </c>
      <c r="N7" s="5">
        <v>67080</v>
      </c>
      <c r="O7" s="4" t="s">
        <v>58</v>
      </c>
      <c r="P7" s="3" t="s">
        <v>38</v>
      </c>
      <c r="Q7" s="7">
        <f t="shared" si="3"/>
        <v>100</v>
      </c>
      <c r="R7" s="8">
        <v>5</v>
      </c>
      <c r="S7" s="3">
        <v>2</v>
      </c>
      <c r="T7" s="3">
        <v>4</v>
      </c>
      <c r="U7" s="3">
        <v>0</v>
      </c>
      <c r="V7" s="3">
        <v>9</v>
      </c>
      <c r="W7" s="7">
        <f t="shared" si="4"/>
        <v>8.8888888888888893</v>
      </c>
      <c r="X7" s="7">
        <f t="shared" si="0"/>
        <v>13.333333333333332</v>
      </c>
      <c r="Y7" s="7">
        <f t="shared" si="1"/>
        <v>0</v>
      </c>
      <c r="Z7" s="7">
        <f t="shared" si="2"/>
        <v>10</v>
      </c>
      <c r="AA7" s="7">
        <f t="shared" si="5"/>
        <v>32.222222222222221</v>
      </c>
      <c r="AB7" s="7">
        <f t="shared" si="6"/>
        <v>19.333333333333332</v>
      </c>
      <c r="AC7" s="7">
        <f t="shared" si="7"/>
        <v>0.25</v>
      </c>
      <c r="AD7" s="7">
        <f t="shared" si="8"/>
        <v>35</v>
      </c>
      <c r="AE7" s="7">
        <f t="shared" si="9"/>
        <v>54.583333333333329</v>
      </c>
      <c r="AF7" s="3" t="s">
        <v>38</v>
      </c>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row>
    <row r="8" spans="1:312" s="14" customFormat="1" ht="12.75" thickBot="1" x14ac:dyDescent="0.25">
      <c r="A8" s="3"/>
      <c r="B8" s="3" t="s">
        <v>53</v>
      </c>
      <c r="C8" s="3"/>
      <c r="D8" s="4" t="s">
        <v>59</v>
      </c>
      <c r="E8" s="4" t="s">
        <v>60</v>
      </c>
      <c r="F8" s="3" t="s">
        <v>35</v>
      </c>
      <c r="G8" s="4" t="s">
        <v>40</v>
      </c>
      <c r="H8" s="4" t="s">
        <v>40</v>
      </c>
      <c r="I8" s="4" t="s">
        <v>41</v>
      </c>
      <c r="J8" s="5">
        <v>8127000</v>
      </c>
      <c r="K8" s="6">
        <v>15</v>
      </c>
      <c r="L8" s="6">
        <v>7</v>
      </c>
      <c r="M8" s="5">
        <v>77400</v>
      </c>
      <c r="N8" s="5">
        <v>77400</v>
      </c>
      <c r="O8" s="4" t="s">
        <v>42</v>
      </c>
      <c r="P8" s="3" t="s">
        <v>38</v>
      </c>
      <c r="Q8" s="7">
        <f t="shared" si="3"/>
        <v>100</v>
      </c>
      <c r="R8" s="8">
        <v>5</v>
      </c>
      <c r="S8" s="3">
        <v>3</v>
      </c>
      <c r="T8" s="3">
        <v>4</v>
      </c>
      <c r="U8" s="3">
        <v>0</v>
      </c>
      <c r="V8" s="3">
        <v>9</v>
      </c>
      <c r="W8" s="7">
        <f t="shared" si="4"/>
        <v>13.333333333333332</v>
      </c>
      <c r="X8" s="7">
        <f t="shared" si="0"/>
        <v>13.333333333333332</v>
      </c>
      <c r="Y8" s="7">
        <f t="shared" si="1"/>
        <v>0</v>
      </c>
      <c r="Z8" s="7">
        <f t="shared" si="2"/>
        <v>10</v>
      </c>
      <c r="AA8" s="7">
        <f t="shared" si="5"/>
        <v>36.666666666666664</v>
      </c>
      <c r="AB8" s="7">
        <f t="shared" si="6"/>
        <v>21.999999999999996</v>
      </c>
      <c r="AC8" s="7">
        <f t="shared" si="7"/>
        <v>0.25</v>
      </c>
      <c r="AD8" s="7">
        <f t="shared" si="8"/>
        <v>35</v>
      </c>
      <c r="AE8" s="7">
        <f t="shared" si="9"/>
        <v>57.25</v>
      </c>
      <c r="AF8" s="3" t="s">
        <v>38</v>
      </c>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c r="IW8" s="41"/>
      <c r="IX8" s="41"/>
      <c r="IY8" s="41"/>
      <c r="IZ8" s="41"/>
      <c r="JA8" s="41"/>
      <c r="JB8" s="41"/>
      <c r="JC8" s="41"/>
      <c r="JD8" s="41"/>
      <c r="JE8" s="41"/>
      <c r="JF8" s="41"/>
      <c r="JG8" s="41"/>
      <c r="JH8" s="41"/>
      <c r="JI8" s="41"/>
      <c r="JJ8" s="41"/>
      <c r="JK8" s="41"/>
      <c r="JL8" s="41"/>
      <c r="JM8" s="41"/>
      <c r="JN8" s="41"/>
      <c r="JO8" s="41"/>
      <c r="JP8" s="41"/>
      <c r="JQ8" s="41"/>
      <c r="JR8" s="41"/>
      <c r="JS8" s="41"/>
      <c r="JT8" s="41"/>
      <c r="JU8" s="41"/>
      <c r="JV8" s="41"/>
      <c r="JW8" s="41"/>
      <c r="JX8" s="41"/>
      <c r="JY8" s="41"/>
      <c r="JZ8" s="41"/>
      <c r="KA8" s="41"/>
      <c r="KB8" s="41"/>
      <c r="KC8" s="41"/>
      <c r="KD8" s="41"/>
      <c r="KE8" s="41"/>
      <c r="KF8" s="41"/>
      <c r="KG8" s="41"/>
      <c r="KH8" s="41"/>
      <c r="KI8" s="41"/>
      <c r="KJ8" s="41"/>
      <c r="KK8" s="41"/>
      <c r="KL8" s="41"/>
      <c r="KM8" s="41"/>
      <c r="KN8" s="41"/>
      <c r="KO8" s="41"/>
      <c r="KP8" s="41"/>
      <c r="KQ8" s="41"/>
      <c r="KR8" s="41"/>
      <c r="KS8" s="41"/>
      <c r="KT8" s="41"/>
      <c r="KU8" s="41"/>
      <c r="KV8" s="41"/>
      <c r="KW8" s="41"/>
      <c r="KX8" s="41"/>
      <c r="KY8" s="41"/>
      <c r="KZ8" s="41"/>
    </row>
    <row r="9" spans="1:312" ht="13.5" customHeight="1" x14ac:dyDescent="0.2">
      <c r="B9" s="15" t="s">
        <v>53</v>
      </c>
      <c r="C9" s="15"/>
      <c r="D9" s="4" t="s">
        <v>59</v>
      </c>
      <c r="E9" s="4" t="s">
        <v>60</v>
      </c>
      <c r="F9" s="15" t="s">
        <v>35</v>
      </c>
      <c r="G9" s="16" t="s">
        <v>50</v>
      </c>
      <c r="H9" s="16" t="s">
        <v>50</v>
      </c>
      <c r="I9" s="16" t="s">
        <v>51</v>
      </c>
      <c r="J9" s="17">
        <v>11223000</v>
      </c>
      <c r="K9" s="18">
        <v>25</v>
      </c>
      <c r="L9" s="18">
        <v>7</v>
      </c>
      <c r="M9" s="5">
        <v>77400</v>
      </c>
      <c r="N9" s="5">
        <v>77400</v>
      </c>
      <c r="O9" s="19" t="s">
        <v>61</v>
      </c>
      <c r="P9" s="15" t="s">
        <v>39</v>
      </c>
      <c r="Q9" s="20">
        <f t="shared" si="3"/>
        <v>100</v>
      </c>
      <c r="R9" s="21">
        <v>5</v>
      </c>
      <c r="V9" s="3"/>
      <c r="W9" s="20">
        <f t="shared" si="4"/>
        <v>0</v>
      </c>
      <c r="X9" s="20">
        <f t="shared" si="0"/>
        <v>0</v>
      </c>
      <c r="Y9" s="20">
        <f t="shared" si="1"/>
        <v>0</v>
      </c>
      <c r="Z9" s="20">
        <f t="shared" si="2"/>
        <v>0</v>
      </c>
      <c r="AA9" s="20">
        <f t="shared" si="5"/>
        <v>0</v>
      </c>
      <c r="AB9" s="20">
        <f t="shared" si="6"/>
        <v>0</v>
      </c>
      <c r="AC9" s="20">
        <f t="shared" si="7"/>
        <v>0.25</v>
      </c>
      <c r="AD9" s="20">
        <f t="shared" si="8"/>
        <v>35</v>
      </c>
      <c r="AE9" s="20">
        <f t="shared" si="9"/>
        <v>35.25</v>
      </c>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c r="IW9" s="40"/>
      <c r="IX9" s="40"/>
      <c r="IY9" s="40"/>
      <c r="IZ9" s="40"/>
      <c r="JA9" s="40"/>
      <c r="JB9" s="40"/>
      <c r="JC9" s="40"/>
      <c r="JD9" s="40"/>
      <c r="JE9" s="40"/>
      <c r="JF9" s="40"/>
      <c r="JG9" s="40"/>
      <c r="JH9" s="40"/>
      <c r="JI9" s="40"/>
      <c r="JJ9" s="40"/>
      <c r="JK9" s="40"/>
      <c r="JL9" s="40"/>
      <c r="JM9" s="40"/>
      <c r="JN9" s="40"/>
      <c r="JO9" s="40"/>
      <c r="JP9" s="40"/>
      <c r="JQ9" s="40"/>
      <c r="JR9" s="40"/>
      <c r="JS9" s="40"/>
      <c r="JT9" s="40"/>
      <c r="JU9" s="40"/>
      <c r="JV9" s="40"/>
      <c r="JW9" s="40"/>
      <c r="JX9" s="40"/>
      <c r="JY9" s="40"/>
      <c r="JZ9" s="40"/>
      <c r="KA9" s="40"/>
      <c r="KB9" s="40"/>
      <c r="KC9" s="40"/>
      <c r="KD9" s="40"/>
      <c r="KE9" s="40"/>
      <c r="KF9" s="40"/>
      <c r="KG9" s="40"/>
      <c r="KH9" s="40"/>
      <c r="KI9" s="40"/>
      <c r="KJ9" s="40"/>
      <c r="KK9" s="40"/>
      <c r="KL9" s="40"/>
      <c r="KM9" s="40"/>
      <c r="KN9" s="40"/>
      <c r="KO9" s="40"/>
      <c r="KP9" s="40"/>
      <c r="KQ9" s="40"/>
      <c r="KR9" s="40"/>
      <c r="KS9" s="40"/>
      <c r="KT9" s="40"/>
      <c r="KU9" s="40"/>
      <c r="KV9" s="40"/>
      <c r="KW9" s="40"/>
      <c r="KX9" s="40"/>
      <c r="KY9" s="40"/>
      <c r="KZ9" s="40"/>
    </row>
    <row r="10" spans="1:312" ht="15.75" customHeight="1" thickBot="1" x14ac:dyDescent="0.25">
      <c r="B10" s="15" t="s">
        <v>53</v>
      </c>
      <c r="C10" s="15"/>
      <c r="D10" s="4" t="s">
        <v>33</v>
      </c>
      <c r="E10" s="4" t="s">
        <v>34</v>
      </c>
      <c r="F10" s="15" t="s">
        <v>35</v>
      </c>
      <c r="G10" s="16" t="s">
        <v>50</v>
      </c>
      <c r="H10" s="16" t="s">
        <v>50</v>
      </c>
      <c r="I10" s="16" t="s">
        <v>51</v>
      </c>
      <c r="J10" s="17">
        <v>3354000</v>
      </c>
      <c r="K10" s="18">
        <v>10</v>
      </c>
      <c r="L10" s="18">
        <v>5</v>
      </c>
      <c r="M10" s="5">
        <v>67080</v>
      </c>
      <c r="N10" s="5">
        <v>67080</v>
      </c>
      <c r="O10" s="23" t="s">
        <v>62</v>
      </c>
      <c r="P10" s="15" t="s">
        <v>38</v>
      </c>
      <c r="Q10" s="20">
        <f t="shared" si="3"/>
        <v>100</v>
      </c>
      <c r="R10" s="21">
        <v>5</v>
      </c>
      <c r="S10" s="24">
        <v>0</v>
      </c>
      <c r="T10" s="15">
        <v>4</v>
      </c>
      <c r="U10" s="15">
        <v>9</v>
      </c>
      <c r="V10" s="3">
        <v>9</v>
      </c>
      <c r="W10" s="20">
        <f t="shared" si="4"/>
        <v>0</v>
      </c>
      <c r="X10" s="20">
        <f t="shared" si="0"/>
        <v>13.333333333333332</v>
      </c>
      <c r="Y10" s="20">
        <f t="shared" si="1"/>
        <v>20</v>
      </c>
      <c r="Z10" s="20">
        <f t="shared" si="2"/>
        <v>10</v>
      </c>
      <c r="AA10" s="20">
        <f t="shared" si="5"/>
        <v>43.333333333333329</v>
      </c>
      <c r="AB10" s="20">
        <f t="shared" si="6"/>
        <v>25.999999999999996</v>
      </c>
      <c r="AC10" s="20">
        <f t="shared" si="7"/>
        <v>0.25</v>
      </c>
      <c r="AD10" s="20">
        <f t="shared" si="8"/>
        <v>35</v>
      </c>
      <c r="AE10" s="20">
        <f t="shared" si="9"/>
        <v>61.25</v>
      </c>
      <c r="AF10" s="15" t="s">
        <v>39</v>
      </c>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c r="IW10" s="40"/>
      <c r="IX10" s="40"/>
      <c r="IY10" s="40"/>
      <c r="IZ10" s="40"/>
      <c r="JA10" s="40"/>
      <c r="JB10" s="40"/>
      <c r="JC10" s="40"/>
      <c r="JD10" s="40"/>
      <c r="JE10" s="40"/>
      <c r="JF10" s="40"/>
      <c r="JG10" s="40"/>
      <c r="JH10" s="40"/>
      <c r="JI10" s="40"/>
      <c r="JJ10" s="40"/>
      <c r="JK10" s="40"/>
      <c r="JL10" s="40"/>
      <c r="JM10" s="40"/>
      <c r="JN10" s="40"/>
      <c r="JO10" s="40"/>
      <c r="JP10" s="40"/>
      <c r="JQ10" s="40"/>
      <c r="JR10" s="40"/>
      <c r="JS10" s="40"/>
      <c r="JT10" s="40"/>
      <c r="JU10" s="40"/>
      <c r="JV10" s="40"/>
      <c r="JW10" s="40"/>
      <c r="JX10" s="40"/>
      <c r="JY10" s="40"/>
      <c r="JZ10" s="40"/>
      <c r="KA10" s="40"/>
      <c r="KB10" s="40"/>
      <c r="KC10" s="40"/>
      <c r="KD10" s="40"/>
      <c r="KE10" s="40"/>
      <c r="KF10" s="40"/>
      <c r="KG10" s="40"/>
      <c r="KH10" s="40"/>
      <c r="KI10" s="40"/>
      <c r="KJ10" s="40"/>
      <c r="KK10" s="40"/>
      <c r="KL10" s="40"/>
      <c r="KM10" s="40"/>
      <c r="KN10" s="40"/>
      <c r="KO10" s="40"/>
      <c r="KP10" s="40"/>
      <c r="KQ10" s="40"/>
      <c r="KR10" s="40"/>
      <c r="KS10" s="40"/>
      <c r="KT10" s="40"/>
      <c r="KU10" s="40"/>
      <c r="KV10" s="40"/>
      <c r="KW10" s="40"/>
      <c r="KX10" s="40"/>
      <c r="KY10" s="40"/>
      <c r="KZ10" s="40"/>
    </row>
    <row r="11" spans="1:312" s="25" customFormat="1" x14ac:dyDescent="0.2">
      <c r="A11" s="15"/>
      <c r="B11" s="15" t="s">
        <v>53</v>
      </c>
      <c r="C11" s="15"/>
      <c r="D11" s="4" t="s">
        <v>33</v>
      </c>
      <c r="E11" s="4" t="s">
        <v>34</v>
      </c>
      <c r="F11" s="15" t="s">
        <v>35</v>
      </c>
      <c r="G11" s="4" t="s">
        <v>43</v>
      </c>
      <c r="H11" s="16" t="s">
        <v>43</v>
      </c>
      <c r="I11" s="16" t="s">
        <v>44</v>
      </c>
      <c r="J11" s="17">
        <v>3354000</v>
      </c>
      <c r="K11" s="18">
        <v>10</v>
      </c>
      <c r="L11" s="18">
        <v>5</v>
      </c>
      <c r="M11" s="5">
        <v>67080</v>
      </c>
      <c r="N11" s="5">
        <v>67080</v>
      </c>
      <c r="O11" s="4"/>
      <c r="P11" s="15" t="s">
        <v>38</v>
      </c>
      <c r="Q11" s="20">
        <f t="shared" si="3"/>
        <v>100</v>
      </c>
      <c r="R11" s="21">
        <v>5</v>
      </c>
      <c r="S11" s="15">
        <v>7</v>
      </c>
      <c r="T11" s="15">
        <v>9</v>
      </c>
      <c r="U11" s="15">
        <v>5</v>
      </c>
      <c r="V11" s="3">
        <v>9</v>
      </c>
      <c r="W11" s="20">
        <f t="shared" si="4"/>
        <v>31.111111111111114</v>
      </c>
      <c r="X11" s="20">
        <f t="shared" si="0"/>
        <v>30</v>
      </c>
      <c r="Y11" s="20">
        <f t="shared" si="1"/>
        <v>11.111111111111112</v>
      </c>
      <c r="Z11" s="20">
        <f t="shared" si="2"/>
        <v>10</v>
      </c>
      <c r="AA11" s="20">
        <f t="shared" si="5"/>
        <v>82.222222222222229</v>
      </c>
      <c r="AB11" s="20">
        <f t="shared" si="6"/>
        <v>49.333333333333336</v>
      </c>
      <c r="AC11" s="20">
        <f t="shared" si="7"/>
        <v>0.25</v>
      </c>
      <c r="AD11" s="20">
        <f t="shared" si="8"/>
        <v>35</v>
      </c>
      <c r="AE11" s="20">
        <f t="shared" si="9"/>
        <v>84.583333333333343</v>
      </c>
      <c r="AF11" s="15" t="s">
        <v>39</v>
      </c>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c r="IW11" s="40"/>
      <c r="IX11" s="40"/>
      <c r="IY11" s="40"/>
      <c r="IZ11" s="40"/>
      <c r="JA11" s="40"/>
      <c r="JB11" s="40"/>
      <c r="JC11" s="40"/>
      <c r="JD11" s="40"/>
      <c r="JE11" s="40"/>
      <c r="JF11" s="40"/>
      <c r="JG11" s="40"/>
      <c r="JH11" s="40"/>
      <c r="JI11" s="40"/>
      <c r="JJ11" s="40"/>
      <c r="JK11" s="40"/>
      <c r="JL11" s="40"/>
      <c r="JM11" s="40"/>
      <c r="JN11" s="40"/>
      <c r="JO11" s="40"/>
      <c r="JP11" s="40"/>
      <c r="JQ11" s="40"/>
      <c r="JR11" s="40"/>
      <c r="JS11" s="40"/>
      <c r="JT11" s="40"/>
      <c r="JU11" s="40"/>
      <c r="JV11" s="40"/>
      <c r="JW11" s="40"/>
      <c r="JX11" s="40"/>
      <c r="JY11" s="40"/>
      <c r="JZ11" s="40"/>
      <c r="KA11" s="40"/>
      <c r="KB11" s="40"/>
      <c r="KC11" s="40"/>
      <c r="KD11" s="40"/>
      <c r="KE11" s="40"/>
      <c r="KF11" s="40"/>
      <c r="KG11" s="40"/>
      <c r="KH11" s="40"/>
      <c r="KI11" s="40"/>
      <c r="KJ11" s="40"/>
      <c r="KK11" s="40"/>
      <c r="KL11" s="40"/>
      <c r="KM11" s="40"/>
      <c r="KN11" s="40"/>
      <c r="KO11" s="40"/>
      <c r="KP11" s="40"/>
      <c r="KQ11" s="40"/>
      <c r="KR11" s="40"/>
      <c r="KS11" s="40"/>
      <c r="KT11" s="40"/>
      <c r="KU11" s="40"/>
      <c r="KV11" s="40"/>
      <c r="KW11" s="40"/>
      <c r="KX11" s="40"/>
      <c r="KY11" s="40"/>
      <c r="KZ11" s="40"/>
    </row>
    <row r="12" spans="1:312" x14ac:dyDescent="0.2">
      <c r="B12" s="15" t="s">
        <v>53</v>
      </c>
      <c r="C12" s="15"/>
      <c r="D12" s="4" t="s">
        <v>33</v>
      </c>
      <c r="E12" s="4" t="s">
        <v>34</v>
      </c>
      <c r="F12" s="15" t="s">
        <v>35</v>
      </c>
      <c r="G12" s="26" t="s">
        <v>46</v>
      </c>
      <c r="H12" s="16" t="s">
        <v>46</v>
      </c>
      <c r="I12" s="16" t="s">
        <v>47</v>
      </c>
      <c r="J12" s="17">
        <v>3354000</v>
      </c>
      <c r="K12" s="18">
        <v>10</v>
      </c>
      <c r="L12" s="18">
        <v>5</v>
      </c>
      <c r="M12" s="5">
        <v>67080</v>
      </c>
      <c r="N12" s="5">
        <v>67080</v>
      </c>
      <c r="O12" s="4"/>
      <c r="P12" s="15" t="s">
        <v>38</v>
      </c>
      <c r="Q12" s="20">
        <f t="shared" si="3"/>
        <v>100</v>
      </c>
      <c r="R12" s="21">
        <v>5</v>
      </c>
      <c r="S12" s="15">
        <v>9</v>
      </c>
      <c r="T12" s="15">
        <v>9</v>
      </c>
      <c r="U12" s="15">
        <v>6</v>
      </c>
      <c r="V12" s="3">
        <v>9</v>
      </c>
      <c r="W12" s="20">
        <f t="shared" si="4"/>
        <v>40</v>
      </c>
      <c r="X12" s="20">
        <f t="shared" si="0"/>
        <v>30</v>
      </c>
      <c r="Y12" s="20">
        <f t="shared" si="1"/>
        <v>13.333333333333332</v>
      </c>
      <c r="Z12" s="20">
        <f t="shared" si="2"/>
        <v>10</v>
      </c>
      <c r="AA12" s="20">
        <f t="shared" si="5"/>
        <v>93.333333333333329</v>
      </c>
      <c r="AB12" s="20">
        <f t="shared" si="6"/>
        <v>55.999999999999993</v>
      </c>
      <c r="AC12" s="20">
        <f t="shared" si="7"/>
        <v>0.25</v>
      </c>
      <c r="AD12" s="20">
        <f t="shared" si="8"/>
        <v>35</v>
      </c>
      <c r="AE12" s="20">
        <f t="shared" si="9"/>
        <v>91.25</v>
      </c>
      <c r="AF12" s="15" t="s">
        <v>38</v>
      </c>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c r="IL12" s="40"/>
      <c r="IM12" s="40"/>
      <c r="IN12" s="40"/>
      <c r="IO12" s="40"/>
      <c r="IP12" s="40"/>
      <c r="IQ12" s="40"/>
      <c r="IR12" s="40"/>
      <c r="IS12" s="40"/>
      <c r="IT12" s="40"/>
      <c r="IU12" s="40"/>
      <c r="IV12" s="40"/>
      <c r="IW12" s="40"/>
      <c r="IX12" s="40"/>
      <c r="IY12" s="40"/>
      <c r="IZ12" s="40"/>
      <c r="JA12" s="40"/>
      <c r="JB12" s="40"/>
      <c r="JC12" s="40"/>
      <c r="JD12" s="40"/>
      <c r="JE12" s="40"/>
      <c r="JF12" s="40"/>
      <c r="JG12" s="40"/>
      <c r="JH12" s="40"/>
      <c r="JI12" s="40"/>
      <c r="JJ12" s="40"/>
      <c r="JK12" s="40"/>
      <c r="JL12" s="40"/>
      <c r="JM12" s="40"/>
      <c r="JN12" s="40"/>
      <c r="JO12" s="40"/>
      <c r="JP12" s="40"/>
      <c r="JQ12" s="40"/>
      <c r="JR12" s="40"/>
      <c r="JS12" s="40"/>
      <c r="JT12" s="40"/>
      <c r="JU12" s="40"/>
      <c r="JV12" s="40"/>
      <c r="JW12" s="40"/>
      <c r="JX12" s="40"/>
      <c r="JY12" s="40"/>
      <c r="JZ12" s="40"/>
      <c r="KA12" s="40"/>
      <c r="KB12" s="40"/>
      <c r="KC12" s="40"/>
      <c r="KD12" s="40"/>
      <c r="KE12" s="40"/>
      <c r="KF12" s="40"/>
      <c r="KG12" s="40"/>
      <c r="KH12" s="40"/>
      <c r="KI12" s="40"/>
      <c r="KJ12" s="40"/>
      <c r="KK12" s="40"/>
      <c r="KL12" s="40"/>
      <c r="KM12" s="40"/>
      <c r="KN12" s="40"/>
      <c r="KO12" s="40"/>
      <c r="KP12" s="40"/>
      <c r="KQ12" s="40"/>
      <c r="KR12" s="40"/>
      <c r="KS12" s="40"/>
      <c r="KT12" s="40"/>
      <c r="KU12" s="40"/>
      <c r="KV12" s="40"/>
      <c r="KW12" s="40"/>
      <c r="KX12" s="40"/>
      <c r="KY12" s="40"/>
      <c r="KZ12" s="40"/>
    </row>
    <row r="13" spans="1:312" ht="14.25" customHeight="1" x14ac:dyDescent="0.2">
      <c r="B13" s="15" t="s">
        <v>53</v>
      </c>
      <c r="C13" s="15"/>
      <c r="D13" s="4" t="s">
        <v>48</v>
      </c>
      <c r="E13" s="4" t="s">
        <v>49</v>
      </c>
      <c r="F13" s="15" t="s">
        <v>35</v>
      </c>
      <c r="G13" s="15" t="s">
        <v>50</v>
      </c>
      <c r="H13" s="16" t="s">
        <v>50</v>
      </c>
      <c r="I13" s="16" t="s">
        <v>51</v>
      </c>
      <c r="J13" s="17">
        <v>2400000</v>
      </c>
      <c r="K13" s="18">
        <v>10</v>
      </c>
      <c r="L13" s="18">
        <v>4</v>
      </c>
      <c r="M13" s="5">
        <v>51600</v>
      </c>
      <c r="N13" s="5">
        <v>60000</v>
      </c>
      <c r="O13" s="23" t="s">
        <v>63</v>
      </c>
      <c r="P13" s="15" t="s">
        <v>38</v>
      </c>
      <c r="Q13" s="20">
        <f t="shared" si="3"/>
        <v>86</v>
      </c>
      <c r="R13" s="21">
        <v>5</v>
      </c>
      <c r="S13" s="24">
        <v>0</v>
      </c>
      <c r="T13" s="24">
        <v>4</v>
      </c>
      <c r="U13" s="15">
        <v>5</v>
      </c>
      <c r="V13" s="3">
        <v>9</v>
      </c>
      <c r="W13" s="20">
        <f t="shared" si="4"/>
        <v>0</v>
      </c>
      <c r="X13" s="20">
        <f t="shared" si="0"/>
        <v>13.333333333333332</v>
      </c>
      <c r="Y13" s="20">
        <f t="shared" si="1"/>
        <v>11.111111111111112</v>
      </c>
      <c r="Z13" s="20">
        <f t="shared" si="2"/>
        <v>10</v>
      </c>
      <c r="AA13" s="20">
        <f t="shared" si="5"/>
        <v>34.444444444444443</v>
      </c>
      <c r="AB13" s="20">
        <f t="shared" si="6"/>
        <v>20.666666666666664</v>
      </c>
      <c r="AC13" s="20">
        <f t="shared" si="7"/>
        <v>0.25</v>
      </c>
      <c r="AD13" s="20">
        <f t="shared" si="8"/>
        <v>30.099999999999998</v>
      </c>
      <c r="AE13" s="20">
        <f t="shared" si="9"/>
        <v>51.016666666666666</v>
      </c>
      <c r="AF13" s="27" t="s">
        <v>39</v>
      </c>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c r="IL13" s="40"/>
      <c r="IM13" s="40"/>
      <c r="IN13" s="40"/>
      <c r="IO13" s="40"/>
      <c r="IP13" s="40"/>
      <c r="IQ13" s="40"/>
      <c r="IR13" s="40"/>
      <c r="IS13" s="40"/>
      <c r="IT13" s="40"/>
      <c r="IU13" s="40"/>
      <c r="IV13" s="40"/>
      <c r="IW13" s="40"/>
      <c r="IX13" s="40"/>
      <c r="IY13" s="40"/>
      <c r="IZ13" s="40"/>
      <c r="JA13" s="40"/>
      <c r="JB13" s="40"/>
      <c r="JC13" s="40"/>
      <c r="JD13" s="40"/>
      <c r="JE13" s="40"/>
      <c r="JF13" s="40"/>
      <c r="JG13" s="40"/>
      <c r="JH13" s="40"/>
      <c r="JI13" s="40"/>
      <c r="JJ13" s="40"/>
      <c r="JK13" s="40"/>
      <c r="JL13" s="40"/>
      <c r="JM13" s="40"/>
      <c r="JN13" s="40"/>
      <c r="JO13" s="40"/>
      <c r="JP13" s="40"/>
      <c r="JQ13" s="40"/>
      <c r="JR13" s="40"/>
      <c r="JS13" s="40"/>
      <c r="JT13" s="40"/>
      <c r="JU13" s="40"/>
      <c r="JV13" s="40"/>
      <c r="JW13" s="40"/>
      <c r="JX13" s="40"/>
      <c r="JY13" s="40"/>
      <c r="JZ13" s="40"/>
      <c r="KA13" s="40"/>
      <c r="KB13" s="40"/>
      <c r="KC13" s="40"/>
      <c r="KD13" s="40"/>
      <c r="KE13" s="40"/>
      <c r="KF13" s="40"/>
      <c r="KG13" s="40"/>
      <c r="KH13" s="40"/>
      <c r="KI13" s="40"/>
      <c r="KJ13" s="40"/>
      <c r="KK13" s="40"/>
      <c r="KL13" s="40"/>
      <c r="KM13" s="40"/>
      <c r="KN13" s="40"/>
      <c r="KO13" s="40"/>
      <c r="KP13" s="40"/>
      <c r="KQ13" s="40"/>
      <c r="KR13" s="40"/>
      <c r="KS13" s="40"/>
      <c r="KT13" s="40"/>
      <c r="KU13" s="40"/>
      <c r="KV13" s="40"/>
      <c r="KW13" s="40"/>
      <c r="KX13" s="40"/>
      <c r="KY13" s="40"/>
      <c r="KZ13" s="40"/>
    </row>
    <row r="14" spans="1:312" x14ac:dyDescent="0.2">
      <c r="B14" s="15" t="s">
        <v>53</v>
      </c>
      <c r="C14" s="15"/>
      <c r="D14" s="4" t="s">
        <v>48</v>
      </c>
      <c r="E14" s="4" t="s">
        <v>49</v>
      </c>
      <c r="F14" s="15" t="s">
        <v>35</v>
      </c>
      <c r="G14" s="16" t="s">
        <v>46</v>
      </c>
      <c r="H14" s="16" t="s">
        <v>46</v>
      </c>
      <c r="I14" s="16" t="s">
        <v>47</v>
      </c>
      <c r="J14" s="17">
        <v>2064000</v>
      </c>
      <c r="K14" s="18">
        <v>10</v>
      </c>
      <c r="L14" s="18">
        <v>4</v>
      </c>
      <c r="M14" s="5">
        <v>51600</v>
      </c>
      <c r="N14" s="5">
        <v>51600</v>
      </c>
      <c r="O14" s="4" t="s">
        <v>64</v>
      </c>
      <c r="P14" s="15" t="s">
        <v>38</v>
      </c>
      <c r="Q14" s="20">
        <f t="shared" si="3"/>
        <v>100</v>
      </c>
      <c r="R14" s="21">
        <v>5</v>
      </c>
      <c r="S14" s="24">
        <v>7</v>
      </c>
      <c r="T14" s="24">
        <v>9</v>
      </c>
      <c r="U14" s="15">
        <v>5</v>
      </c>
      <c r="V14" s="3">
        <v>9</v>
      </c>
      <c r="W14" s="20">
        <f t="shared" si="4"/>
        <v>31.111111111111114</v>
      </c>
      <c r="X14" s="20">
        <f t="shared" si="0"/>
        <v>30</v>
      </c>
      <c r="Y14" s="20">
        <f t="shared" si="1"/>
        <v>11.111111111111112</v>
      </c>
      <c r="Z14" s="20">
        <f t="shared" si="2"/>
        <v>10</v>
      </c>
      <c r="AA14" s="20">
        <f t="shared" si="5"/>
        <v>82.222222222222229</v>
      </c>
      <c r="AB14" s="20">
        <f t="shared" si="6"/>
        <v>49.333333333333336</v>
      </c>
      <c r="AC14" s="20">
        <f t="shared" si="7"/>
        <v>0.25</v>
      </c>
      <c r="AD14" s="20">
        <f t="shared" si="8"/>
        <v>35</v>
      </c>
      <c r="AE14" s="20">
        <f t="shared" si="9"/>
        <v>84.583333333333343</v>
      </c>
      <c r="AF14" s="15" t="s">
        <v>38</v>
      </c>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c r="IW14" s="40"/>
      <c r="IX14" s="40"/>
      <c r="IY14" s="40"/>
      <c r="IZ14" s="40"/>
      <c r="JA14" s="40"/>
      <c r="JB14" s="40"/>
      <c r="JC14" s="40"/>
      <c r="JD14" s="40"/>
      <c r="JE14" s="40"/>
      <c r="JF14" s="40"/>
      <c r="JG14" s="40"/>
      <c r="JH14" s="40"/>
      <c r="JI14" s="40"/>
      <c r="JJ14" s="40"/>
      <c r="JK14" s="40"/>
      <c r="JL14" s="40"/>
      <c r="JM14" s="40"/>
      <c r="JN14" s="40"/>
      <c r="JO14" s="40"/>
      <c r="JP14" s="40"/>
      <c r="JQ14" s="40"/>
      <c r="JR14" s="40"/>
      <c r="JS14" s="40"/>
      <c r="JT14" s="40"/>
      <c r="JU14" s="40"/>
      <c r="JV14" s="40"/>
      <c r="JW14" s="40"/>
      <c r="JX14" s="40"/>
      <c r="JY14" s="40"/>
      <c r="JZ14" s="40"/>
      <c r="KA14" s="40"/>
      <c r="KB14" s="40"/>
      <c r="KC14" s="40"/>
      <c r="KD14" s="40"/>
      <c r="KE14" s="40"/>
      <c r="KF14" s="40"/>
      <c r="KG14" s="40"/>
      <c r="KH14" s="40"/>
      <c r="KI14" s="40"/>
      <c r="KJ14" s="40"/>
      <c r="KK14" s="40"/>
      <c r="KL14" s="40"/>
      <c r="KM14" s="40"/>
      <c r="KN14" s="40"/>
      <c r="KO14" s="40"/>
      <c r="KP14" s="40"/>
      <c r="KQ14" s="40"/>
      <c r="KR14" s="40"/>
      <c r="KS14" s="40"/>
      <c r="KT14" s="40"/>
      <c r="KU14" s="40"/>
      <c r="KV14" s="40"/>
      <c r="KW14" s="40"/>
      <c r="KX14" s="40"/>
      <c r="KY14" s="40"/>
      <c r="KZ14" s="40"/>
    </row>
    <row r="15" spans="1:312" x14ac:dyDescent="0.2">
      <c r="B15" s="15" t="s">
        <v>65</v>
      </c>
      <c r="C15" s="15"/>
      <c r="D15" s="4" t="s">
        <v>33</v>
      </c>
      <c r="E15" s="4" t="s">
        <v>34</v>
      </c>
      <c r="F15" s="15" t="s">
        <v>35</v>
      </c>
      <c r="G15" s="16" t="s">
        <v>40</v>
      </c>
      <c r="H15" s="16" t="s">
        <v>40</v>
      </c>
      <c r="I15" s="16" t="s">
        <v>41</v>
      </c>
      <c r="J15" s="17">
        <v>3354000</v>
      </c>
      <c r="K15" s="18">
        <v>10</v>
      </c>
      <c r="L15" s="18">
        <v>5</v>
      </c>
      <c r="M15" s="5">
        <v>67080</v>
      </c>
      <c r="N15" s="5">
        <v>67080</v>
      </c>
      <c r="O15" s="4" t="s">
        <v>66</v>
      </c>
      <c r="P15" s="15" t="s">
        <v>38</v>
      </c>
      <c r="Q15" s="20">
        <f t="shared" si="3"/>
        <v>100</v>
      </c>
      <c r="R15" s="21">
        <v>5</v>
      </c>
      <c r="S15" s="24">
        <v>3</v>
      </c>
      <c r="T15" s="24">
        <v>6</v>
      </c>
      <c r="U15" s="15">
        <v>4</v>
      </c>
      <c r="V15" s="3">
        <v>9</v>
      </c>
      <c r="W15" s="20">
        <f t="shared" si="4"/>
        <v>13.333333333333332</v>
      </c>
      <c r="X15" s="20">
        <f t="shared" si="0"/>
        <v>19.999999999999996</v>
      </c>
      <c r="Y15" s="20">
        <f t="shared" si="1"/>
        <v>8.8888888888888893</v>
      </c>
      <c r="Z15" s="20">
        <f t="shared" si="2"/>
        <v>10</v>
      </c>
      <c r="AA15" s="20">
        <f t="shared" si="5"/>
        <v>52.222222222222214</v>
      </c>
      <c r="AB15" s="20">
        <f t="shared" si="6"/>
        <v>31.333333333333329</v>
      </c>
      <c r="AC15" s="20">
        <f t="shared" si="7"/>
        <v>0.25</v>
      </c>
      <c r="AD15" s="20">
        <f t="shared" si="8"/>
        <v>35</v>
      </c>
      <c r="AE15" s="20">
        <f t="shared" si="9"/>
        <v>66.583333333333329</v>
      </c>
      <c r="AF15" s="15" t="s">
        <v>38</v>
      </c>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c r="IL15" s="40"/>
      <c r="IM15" s="40"/>
      <c r="IN15" s="40"/>
      <c r="IO15" s="40"/>
      <c r="IP15" s="40"/>
      <c r="IQ15" s="40"/>
      <c r="IR15" s="40"/>
      <c r="IS15" s="40"/>
      <c r="IT15" s="40"/>
      <c r="IU15" s="40"/>
      <c r="IV15" s="40"/>
      <c r="IW15" s="40"/>
      <c r="IX15" s="40"/>
      <c r="IY15" s="40"/>
      <c r="IZ15" s="40"/>
      <c r="JA15" s="40"/>
      <c r="JB15" s="40"/>
      <c r="JC15" s="40"/>
      <c r="JD15" s="40"/>
      <c r="JE15" s="40"/>
      <c r="JF15" s="40"/>
      <c r="JG15" s="40"/>
      <c r="JH15" s="40"/>
      <c r="JI15" s="40"/>
      <c r="JJ15" s="40"/>
      <c r="JK15" s="40"/>
      <c r="JL15" s="40"/>
      <c r="JM15" s="40"/>
      <c r="JN15" s="40"/>
      <c r="JO15" s="40"/>
      <c r="JP15" s="40"/>
      <c r="JQ15" s="40"/>
      <c r="JR15" s="40"/>
      <c r="JS15" s="40"/>
      <c r="JT15" s="40"/>
      <c r="JU15" s="40"/>
      <c r="JV15" s="40"/>
      <c r="JW15" s="40"/>
      <c r="JX15" s="40"/>
      <c r="JY15" s="40"/>
      <c r="JZ15" s="40"/>
      <c r="KA15" s="40"/>
      <c r="KB15" s="40"/>
      <c r="KC15" s="40"/>
      <c r="KD15" s="40"/>
      <c r="KE15" s="40"/>
      <c r="KF15" s="40"/>
      <c r="KG15" s="40"/>
      <c r="KH15" s="40"/>
      <c r="KI15" s="40"/>
      <c r="KJ15" s="40"/>
      <c r="KK15" s="40"/>
      <c r="KL15" s="40"/>
      <c r="KM15" s="40"/>
      <c r="KN15" s="40"/>
      <c r="KO15" s="40"/>
      <c r="KP15" s="40"/>
      <c r="KQ15" s="40"/>
      <c r="KR15" s="40"/>
      <c r="KS15" s="40"/>
      <c r="KT15" s="40"/>
      <c r="KU15" s="40"/>
      <c r="KV15" s="40"/>
      <c r="KW15" s="40"/>
      <c r="KX15" s="40"/>
      <c r="KY15" s="40"/>
      <c r="KZ15" s="40"/>
    </row>
    <row r="16" spans="1:312" ht="15" customHeight="1" x14ac:dyDescent="0.2">
      <c r="B16" s="15" t="s">
        <v>65</v>
      </c>
      <c r="C16" s="15"/>
      <c r="D16" s="4" t="s">
        <v>33</v>
      </c>
      <c r="E16" s="4" t="s">
        <v>34</v>
      </c>
      <c r="F16" s="15" t="s">
        <v>35</v>
      </c>
      <c r="G16" s="16" t="s">
        <v>50</v>
      </c>
      <c r="H16" s="16" t="s">
        <v>50</v>
      </c>
      <c r="I16" s="16" t="s">
        <v>51</v>
      </c>
      <c r="J16" s="17">
        <v>3354000</v>
      </c>
      <c r="K16" s="18">
        <v>10</v>
      </c>
      <c r="L16" s="18">
        <v>5</v>
      </c>
      <c r="M16" s="5">
        <v>67080</v>
      </c>
      <c r="N16" s="5">
        <v>67080</v>
      </c>
      <c r="O16" s="19" t="s">
        <v>67</v>
      </c>
      <c r="P16" s="15" t="s">
        <v>38</v>
      </c>
      <c r="Q16" s="20">
        <f t="shared" si="3"/>
        <v>100</v>
      </c>
      <c r="R16" s="21">
        <v>5</v>
      </c>
      <c r="S16" s="24">
        <v>0</v>
      </c>
      <c r="T16" s="24">
        <v>4</v>
      </c>
      <c r="U16" s="15">
        <v>9</v>
      </c>
      <c r="V16" s="3">
        <v>9</v>
      </c>
      <c r="W16" s="20">
        <f t="shared" si="4"/>
        <v>0</v>
      </c>
      <c r="X16" s="20">
        <f t="shared" si="0"/>
        <v>13.333333333333332</v>
      </c>
      <c r="Y16" s="20">
        <f t="shared" si="1"/>
        <v>20</v>
      </c>
      <c r="Z16" s="20">
        <f t="shared" si="2"/>
        <v>10</v>
      </c>
      <c r="AA16" s="20">
        <f t="shared" si="5"/>
        <v>43.333333333333329</v>
      </c>
      <c r="AB16" s="20">
        <f t="shared" si="6"/>
        <v>25.999999999999996</v>
      </c>
      <c r="AC16" s="20">
        <f t="shared" si="7"/>
        <v>0.25</v>
      </c>
      <c r="AD16" s="20">
        <f t="shared" si="8"/>
        <v>35</v>
      </c>
      <c r="AE16" s="20">
        <f t="shared" si="9"/>
        <v>61.25</v>
      </c>
      <c r="AF16" s="27" t="s">
        <v>39</v>
      </c>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c r="IL16" s="40"/>
      <c r="IM16" s="40"/>
      <c r="IN16" s="40"/>
      <c r="IO16" s="40"/>
      <c r="IP16" s="40"/>
      <c r="IQ16" s="40"/>
      <c r="IR16" s="40"/>
      <c r="IS16" s="40"/>
      <c r="IT16" s="40"/>
      <c r="IU16" s="40"/>
      <c r="IV16" s="40"/>
      <c r="IW16" s="40"/>
      <c r="IX16" s="40"/>
      <c r="IY16" s="40"/>
      <c r="IZ16" s="40"/>
      <c r="JA16" s="40"/>
      <c r="JB16" s="40"/>
      <c r="JC16" s="40"/>
      <c r="JD16" s="40"/>
      <c r="JE16" s="40"/>
      <c r="JF16" s="40"/>
      <c r="JG16" s="40"/>
      <c r="JH16" s="40"/>
      <c r="JI16" s="40"/>
      <c r="JJ16" s="40"/>
      <c r="JK16" s="40"/>
      <c r="JL16" s="40"/>
      <c r="JM16" s="40"/>
      <c r="JN16" s="40"/>
      <c r="JO16" s="40"/>
      <c r="JP16" s="40"/>
      <c r="JQ16" s="40"/>
      <c r="JR16" s="40"/>
      <c r="JS16" s="40"/>
      <c r="JT16" s="40"/>
      <c r="JU16" s="40"/>
      <c r="JV16" s="40"/>
      <c r="JW16" s="40"/>
      <c r="JX16" s="40"/>
      <c r="JY16" s="40"/>
      <c r="JZ16" s="40"/>
      <c r="KA16" s="40"/>
      <c r="KB16" s="40"/>
      <c r="KC16" s="40"/>
      <c r="KD16" s="40"/>
      <c r="KE16" s="40"/>
      <c r="KF16" s="40"/>
      <c r="KG16" s="40"/>
      <c r="KH16" s="40"/>
      <c r="KI16" s="40"/>
      <c r="KJ16" s="40"/>
      <c r="KK16" s="40"/>
      <c r="KL16" s="40"/>
      <c r="KM16" s="40"/>
      <c r="KN16" s="40"/>
      <c r="KO16" s="40"/>
      <c r="KP16" s="40"/>
      <c r="KQ16" s="40"/>
      <c r="KR16" s="40"/>
      <c r="KS16" s="40"/>
      <c r="KT16" s="40"/>
      <c r="KU16" s="40"/>
      <c r="KV16" s="40"/>
      <c r="KW16" s="40"/>
      <c r="KX16" s="40"/>
      <c r="KY16" s="40"/>
      <c r="KZ16" s="40"/>
    </row>
    <row r="17" spans="33:312" x14ac:dyDescent="0.2">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c r="FB17" s="40"/>
      <c r="FC17" s="40"/>
      <c r="FD17" s="40"/>
      <c r="FE17" s="40"/>
      <c r="FF17" s="40"/>
      <c r="FG17" s="40"/>
      <c r="FH17" s="40"/>
      <c r="FI17" s="40"/>
      <c r="FJ17" s="40"/>
      <c r="FK17" s="40"/>
      <c r="FL17" s="40"/>
      <c r="FM17" s="40"/>
      <c r="FN17" s="40"/>
      <c r="FO17" s="40"/>
      <c r="FP17" s="40"/>
      <c r="FQ17" s="40"/>
      <c r="FR17" s="40"/>
      <c r="FS17" s="40"/>
      <c r="FT17" s="40"/>
      <c r="FU17" s="40"/>
      <c r="FV17" s="40"/>
      <c r="FW17" s="40"/>
      <c r="FX17" s="40"/>
      <c r="FY17" s="40"/>
      <c r="FZ17" s="40"/>
      <c r="GA17" s="40"/>
      <c r="GB17" s="40"/>
      <c r="GC17" s="40"/>
      <c r="GD17" s="40"/>
      <c r="GE17" s="40"/>
      <c r="GF17" s="40"/>
      <c r="GG17" s="40"/>
      <c r="GH17" s="40"/>
      <c r="GI17" s="40"/>
      <c r="GJ17" s="40"/>
      <c r="GK17" s="40"/>
      <c r="GL17" s="40"/>
      <c r="GM17" s="40"/>
      <c r="GN17" s="40"/>
      <c r="GO17" s="40"/>
      <c r="GP17" s="40"/>
      <c r="GQ17" s="40"/>
      <c r="GR17" s="40"/>
      <c r="GS17" s="40"/>
      <c r="GT17" s="40"/>
      <c r="GU17" s="40"/>
      <c r="GV17" s="40"/>
      <c r="GW17" s="40"/>
      <c r="GX17" s="40"/>
      <c r="GY17" s="40"/>
      <c r="GZ17" s="40"/>
      <c r="HA17" s="40"/>
      <c r="HB17" s="40"/>
      <c r="HC17" s="40"/>
      <c r="HD17" s="40"/>
      <c r="HE17" s="40"/>
      <c r="HF17" s="40"/>
      <c r="HG17" s="40"/>
      <c r="HH17" s="40"/>
      <c r="HI17" s="40"/>
      <c r="HJ17" s="40"/>
      <c r="HK17" s="40"/>
      <c r="HL17" s="40"/>
      <c r="HM17" s="40"/>
      <c r="HN17" s="40"/>
      <c r="HO17" s="40"/>
      <c r="HP17" s="40"/>
      <c r="HQ17" s="40"/>
      <c r="HR17" s="40"/>
      <c r="HS17" s="40"/>
      <c r="HT17" s="40"/>
      <c r="HU17" s="40"/>
      <c r="HV17" s="40"/>
      <c r="HW17" s="40"/>
      <c r="HX17" s="40"/>
      <c r="HY17" s="40"/>
      <c r="HZ17" s="40"/>
      <c r="IA17" s="40"/>
      <c r="IB17" s="40"/>
      <c r="IC17" s="40"/>
      <c r="ID17" s="40"/>
      <c r="IE17" s="40"/>
      <c r="IF17" s="40"/>
      <c r="IG17" s="40"/>
      <c r="IH17" s="40"/>
      <c r="II17" s="40"/>
      <c r="IJ17" s="40"/>
      <c r="IK17" s="40"/>
      <c r="IL17" s="40"/>
      <c r="IM17" s="40"/>
      <c r="IN17" s="40"/>
      <c r="IO17" s="40"/>
      <c r="IP17" s="40"/>
      <c r="IQ17" s="40"/>
      <c r="IR17" s="40"/>
      <c r="IS17" s="40"/>
      <c r="IT17" s="40"/>
      <c r="IU17" s="40"/>
      <c r="IV17" s="40"/>
      <c r="IW17" s="40"/>
      <c r="IX17" s="40"/>
      <c r="IY17" s="40"/>
      <c r="IZ17" s="40"/>
      <c r="JA17" s="40"/>
      <c r="JB17" s="40"/>
      <c r="JC17" s="40"/>
      <c r="JD17" s="40"/>
      <c r="JE17" s="40"/>
      <c r="JF17" s="40"/>
      <c r="JG17" s="40"/>
      <c r="JH17" s="40"/>
      <c r="JI17" s="40"/>
      <c r="JJ17" s="40"/>
      <c r="JK17" s="40"/>
      <c r="JL17" s="40"/>
      <c r="JM17" s="40"/>
      <c r="JN17" s="40"/>
      <c r="JO17" s="40"/>
      <c r="JP17" s="40"/>
      <c r="JQ17" s="40"/>
      <c r="JR17" s="40"/>
      <c r="JS17" s="40"/>
      <c r="JT17" s="40"/>
      <c r="JU17" s="40"/>
      <c r="JV17" s="40"/>
      <c r="JW17" s="40"/>
      <c r="JX17" s="40"/>
      <c r="JY17" s="40"/>
      <c r="JZ17" s="40"/>
      <c r="KA17" s="40"/>
      <c r="KB17" s="40"/>
      <c r="KC17" s="40"/>
      <c r="KD17" s="40"/>
      <c r="KE17" s="40"/>
      <c r="KF17" s="40"/>
      <c r="KG17" s="40"/>
      <c r="KH17" s="40"/>
      <c r="KI17" s="40"/>
      <c r="KJ17" s="40"/>
      <c r="KK17" s="40"/>
      <c r="KL17" s="40"/>
      <c r="KM17" s="40"/>
      <c r="KN17" s="40"/>
      <c r="KO17" s="40"/>
      <c r="KP17" s="40"/>
      <c r="KQ17" s="40"/>
      <c r="KR17" s="40"/>
      <c r="KS17" s="40"/>
      <c r="KT17" s="40"/>
      <c r="KU17" s="40"/>
      <c r="KV17" s="40"/>
      <c r="KW17" s="40"/>
      <c r="KX17" s="40"/>
      <c r="KY17" s="40"/>
      <c r="KZ17" s="40"/>
    </row>
    <row r="18" spans="33:312" x14ac:dyDescent="0.2">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c r="FB18" s="40"/>
      <c r="FC18" s="40"/>
      <c r="FD18" s="40"/>
      <c r="FE18" s="40"/>
      <c r="FF18" s="40"/>
      <c r="FG18" s="40"/>
      <c r="FH18" s="40"/>
      <c r="FI18" s="40"/>
      <c r="FJ18" s="40"/>
      <c r="FK18" s="40"/>
      <c r="FL18" s="40"/>
      <c r="FM18" s="40"/>
      <c r="FN18" s="40"/>
      <c r="FO18" s="40"/>
      <c r="FP18" s="40"/>
      <c r="FQ18" s="40"/>
      <c r="FR18" s="40"/>
      <c r="FS18" s="40"/>
      <c r="FT18" s="40"/>
      <c r="FU18" s="40"/>
      <c r="FV18" s="40"/>
      <c r="FW18" s="40"/>
      <c r="FX18" s="40"/>
      <c r="FY18" s="40"/>
      <c r="FZ18" s="40"/>
      <c r="GA18" s="40"/>
      <c r="GB18" s="40"/>
      <c r="GC18" s="40"/>
      <c r="GD18" s="40"/>
      <c r="GE18" s="40"/>
      <c r="GF18" s="40"/>
      <c r="GG18" s="40"/>
      <c r="GH18" s="40"/>
      <c r="GI18" s="40"/>
      <c r="GJ18" s="40"/>
      <c r="GK18" s="40"/>
      <c r="GL18" s="40"/>
      <c r="GM18" s="40"/>
      <c r="GN18" s="40"/>
      <c r="GO18" s="40"/>
      <c r="GP18" s="40"/>
      <c r="GQ18" s="40"/>
      <c r="GR18" s="40"/>
      <c r="GS18" s="40"/>
      <c r="GT18" s="40"/>
      <c r="GU18" s="40"/>
      <c r="GV18" s="40"/>
      <c r="GW18" s="40"/>
      <c r="GX18" s="40"/>
      <c r="GY18" s="40"/>
      <c r="GZ18" s="40"/>
      <c r="HA18" s="40"/>
      <c r="HB18" s="40"/>
      <c r="HC18" s="40"/>
      <c r="HD18" s="40"/>
      <c r="HE18" s="40"/>
      <c r="HF18" s="40"/>
      <c r="HG18" s="40"/>
      <c r="HH18" s="40"/>
      <c r="HI18" s="40"/>
      <c r="HJ18" s="40"/>
      <c r="HK18" s="40"/>
      <c r="HL18" s="40"/>
      <c r="HM18" s="40"/>
      <c r="HN18" s="40"/>
      <c r="HO18" s="40"/>
      <c r="HP18" s="40"/>
      <c r="HQ18" s="40"/>
      <c r="HR18" s="40"/>
      <c r="HS18" s="40"/>
      <c r="HT18" s="40"/>
      <c r="HU18" s="40"/>
      <c r="HV18" s="40"/>
      <c r="HW18" s="40"/>
      <c r="HX18" s="40"/>
      <c r="HY18" s="40"/>
      <c r="HZ18" s="40"/>
      <c r="IA18" s="40"/>
      <c r="IB18" s="40"/>
      <c r="IC18" s="40"/>
      <c r="ID18" s="40"/>
      <c r="IE18" s="40"/>
      <c r="IF18" s="40"/>
      <c r="IG18" s="40"/>
      <c r="IH18" s="40"/>
      <c r="II18" s="40"/>
      <c r="IJ18" s="40"/>
      <c r="IK18" s="40"/>
      <c r="IL18" s="40"/>
      <c r="IM18" s="40"/>
      <c r="IN18" s="40"/>
      <c r="IO18" s="40"/>
      <c r="IP18" s="40"/>
      <c r="IQ18" s="40"/>
      <c r="IR18" s="40"/>
      <c r="IS18" s="40"/>
      <c r="IT18" s="40"/>
      <c r="IU18" s="40"/>
      <c r="IV18" s="40"/>
      <c r="IW18" s="40"/>
      <c r="IX18" s="40"/>
      <c r="IY18" s="40"/>
      <c r="IZ18" s="40"/>
      <c r="JA18" s="40"/>
      <c r="JB18" s="40"/>
      <c r="JC18" s="40"/>
      <c r="JD18" s="40"/>
      <c r="JE18" s="40"/>
      <c r="JF18" s="40"/>
      <c r="JG18" s="40"/>
      <c r="JH18" s="40"/>
      <c r="JI18" s="40"/>
      <c r="JJ18" s="40"/>
      <c r="JK18" s="40"/>
      <c r="JL18" s="40"/>
      <c r="JM18" s="40"/>
      <c r="JN18" s="40"/>
      <c r="JO18" s="40"/>
      <c r="JP18" s="40"/>
      <c r="JQ18" s="40"/>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row>
    <row r="19" spans="33:312" x14ac:dyDescent="0.2">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c r="FB19" s="40"/>
      <c r="FC19" s="40"/>
      <c r="FD19" s="40"/>
      <c r="FE19" s="40"/>
      <c r="FF19" s="40"/>
      <c r="FG19" s="40"/>
      <c r="FH19" s="40"/>
      <c r="FI19" s="40"/>
      <c r="FJ19" s="40"/>
      <c r="FK19" s="40"/>
      <c r="FL19" s="40"/>
      <c r="FM19" s="40"/>
      <c r="FN19" s="40"/>
      <c r="FO19" s="40"/>
      <c r="FP19" s="40"/>
      <c r="FQ19" s="40"/>
      <c r="FR19" s="40"/>
      <c r="FS19" s="40"/>
      <c r="FT19" s="40"/>
      <c r="FU19" s="40"/>
      <c r="FV19" s="40"/>
      <c r="FW19" s="40"/>
      <c r="FX19" s="40"/>
      <c r="FY19" s="40"/>
      <c r="FZ19" s="40"/>
      <c r="GA19" s="40"/>
      <c r="GB19" s="40"/>
      <c r="GC19" s="40"/>
      <c r="GD19" s="40"/>
      <c r="GE19" s="40"/>
      <c r="GF19" s="40"/>
      <c r="GG19" s="40"/>
      <c r="GH19" s="40"/>
      <c r="GI19" s="40"/>
      <c r="GJ19" s="40"/>
      <c r="GK19" s="40"/>
      <c r="GL19" s="40"/>
      <c r="GM19" s="40"/>
      <c r="GN19" s="40"/>
      <c r="GO19" s="40"/>
      <c r="GP19" s="40"/>
      <c r="GQ19" s="40"/>
      <c r="GR19" s="40"/>
      <c r="GS19" s="40"/>
      <c r="GT19" s="40"/>
      <c r="GU19" s="40"/>
      <c r="GV19" s="40"/>
      <c r="GW19" s="40"/>
      <c r="GX19" s="40"/>
      <c r="GY19" s="40"/>
      <c r="GZ19" s="40"/>
      <c r="HA19" s="40"/>
      <c r="HB19" s="40"/>
      <c r="HC19" s="40"/>
      <c r="HD19" s="40"/>
      <c r="HE19" s="40"/>
      <c r="HF19" s="40"/>
      <c r="HG19" s="40"/>
      <c r="HH19" s="40"/>
      <c r="HI19" s="40"/>
      <c r="HJ19" s="40"/>
      <c r="HK19" s="40"/>
      <c r="HL19" s="40"/>
      <c r="HM19" s="40"/>
      <c r="HN19" s="40"/>
      <c r="HO19" s="40"/>
      <c r="HP19" s="40"/>
      <c r="HQ19" s="40"/>
      <c r="HR19" s="40"/>
      <c r="HS19" s="40"/>
      <c r="HT19" s="40"/>
      <c r="HU19" s="40"/>
      <c r="HV19" s="40"/>
      <c r="HW19" s="40"/>
      <c r="HX19" s="40"/>
      <c r="HY19" s="40"/>
      <c r="HZ19" s="40"/>
      <c r="IA19" s="40"/>
      <c r="IB19" s="40"/>
      <c r="IC19" s="40"/>
      <c r="ID19" s="40"/>
      <c r="IE19" s="40"/>
      <c r="IF19" s="40"/>
      <c r="IG19" s="40"/>
      <c r="IH19" s="40"/>
      <c r="II19" s="40"/>
      <c r="IJ19" s="40"/>
      <c r="IK19" s="40"/>
      <c r="IL19" s="40"/>
      <c r="IM19" s="40"/>
      <c r="IN19" s="40"/>
      <c r="IO19" s="40"/>
      <c r="IP19" s="40"/>
      <c r="IQ19" s="40"/>
      <c r="IR19" s="40"/>
      <c r="IS19" s="40"/>
      <c r="IT19" s="40"/>
      <c r="IU19" s="40"/>
      <c r="IV19" s="40"/>
      <c r="IW19" s="40"/>
      <c r="IX19" s="40"/>
      <c r="IY19" s="40"/>
      <c r="IZ19" s="40"/>
      <c r="JA19" s="40"/>
      <c r="JB19" s="40"/>
      <c r="JC19" s="40"/>
      <c r="JD19" s="40"/>
      <c r="JE19" s="40"/>
      <c r="JF19" s="40"/>
      <c r="JG19" s="40"/>
      <c r="JH19" s="40"/>
      <c r="JI19" s="40"/>
      <c r="JJ19" s="40"/>
      <c r="JK19" s="40"/>
      <c r="JL19" s="40"/>
      <c r="JM19" s="40"/>
      <c r="JN19" s="40"/>
      <c r="JO19" s="40"/>
      <c r="JP19" s="40"/>
      <c r="JQ19" s="40"/>
      <c r="JR19" s="40"/>
      <c r="JS19" s="40"/>
      <c r="JT19" s="40"/>
      <c r="JU19" s="40"/>
      <c r="JV19" s="40"/>
      <c r="JW19" s="40"/>
      <c r="JX19" s="40"/>
      <c r="JY19" s="40"/>
      <c r="JZ19" s="40"/>
      <c r="KA19" s="40"/>
      <c r="KB19" s="40"/>
      <c r="KC19" s="40"/>
      <c r="KD19" s="40"/>
      <c r="KE19" s="40"/>
      <c r="KF19" s="40"/>
      <c r="KG19" s="40"/>
      <c r="KH19" s="40"/>
      <c r="KI19" s="40"/>
      <c r="KJ19" s="40"/>
      <c r="KK19" s="40"/>
      <c r="KL19" s="40"/>
      <c r="KM19" s="40"/>
      <c r="KN19" s="40"/>
      <c r="KO19" s="40"/>
      <c r="KP19" s="40"/>
      <c r="KQ19" s="40"/>
      <c r="KR19" s="40"/>
      <c r="KS19" s="40"/>
      <c r="KT19" s="40"/>
      <c r="KU19" s="40"/>
      <c r="KV19" s="40"/>
      <c r="KW19" s="40"/>
      <c r="KX19" s="40"/>
      <c r="KY19" s="40"/>
      <c r="KZ19" s="40"/>
    </row>
    <row r="20" spans="33:312" x14ac:dyDescent="0.2">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Eva. CCL 2022</vt:lpstr>
      <vt:lpstr>'Eva. CCL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Medina</dc:creator>
  <cp:lastModifiedBy>Blanca Medina</cp:lastModifiedBy>
  <dcterms:created xsi:type="dcterms:W3CDTF">2023-04-25T16:29:27Z</dcterms:created>
  <dcterms:modified xsi:type="dcterms:W3CDTF">2023-04-25T16:34:32Z</dcterms:modified>
</cp:coreProperties>
</file>