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ticohiggins-my.sharepoint.com/personal/becas_otic_cl/Documents/BL/Licitacion CCL 2022/Evaluacion Propuestas/"/>
    </mc:Choice>
  </mc:AlternateContent>
  <xr:revisionPtr revIDLastSave="2" documentId="8_{9EFC823F-B2F9-4AFF-BB4D-6BDB2A9DFA87}" xr6:coauthVersionLast="47" xr6:coauthVersionMax="47" xr10:uidLastSave="{B5F3B02E-90CC-4CA4-BF3E-059A8F186FB2}"/>
  <bookViews>
    <workbookView xWindow="-120" yWindow="-120" windowWidth="38640" windowHeight="15990" xr2:uid="{A8BC8637-E706-4221-A849-C1F8ED885FBC}"/>
  </bookViews>
  <sheets>
    <sheet name="Eva. CCL 2022" sheetId="1" r:id="rId1"/>
  </sheets>
  <definedNames>
    <definedName name="_xlnm.Print_Area" localSheetId="0">'Eva. CCL 2022'!$B$1:$AF$20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6" i="1" l="1"/>
  <c r="AC16" i="1"/>
  <c r="Z16" i="1"/>
  <c r="AA16" i="1" s="1"/>
  <c r="AB16" i="1" s="1"/>
  <c r="AE16" i="1" s="1"/>
  <c r="Y16" i="1"/>
  <c r="X16" i="1"/>
  <c r="W16" i="1"/>
  <c r="Q16" i="1"/>
  <c r="AC15" i="1"/>
  <c r="Z15" i="1"/>
  <c r="Y15" i="1"/>
  <c r="X15" i="1"/>
  <c r="W15" i="1"/>
  <c r="AA15" i="1" s="1"/>
  <c r="AB15" i="1" s="1"/>
  <c r="Q15" i="1"/>
  <c r="AD15" i="1" s="1"/>
  <c r="AC14" i="1"/>
  <c r="Z14" i="1"/>
  <c r="AA14" i="1" s="1"/>
  <c r="AB14" i="1" s="1"/>
  <c r="Y14" i="1"/>
  <c r="X14" i="1"/>
  <c r="W14" i="1"/>
  <c r="Q14" i="1"/>
  <c r="AD14" i="1" s="1"/>
  <c r="AE14" i="1" s="1"/>
  <c r="AC13" i="1"/>
  <c r="Z13" i="1"/>
  <c r="Y13" i="1"/>
  <c r="X13" i="1"/>
  <c r="W13" i="1"/>
  <c r="AA13" i="1" s="1"/>
  <c r="AB13" i="1" s="1"/>
  <c r="Q13" i="1"/>
  <c r="AD13" i="1" s="1"/>
  <c r="AC12" i="1"/>
  <c r="Z12" i="1"/>
  <c r="AA12" i="1" s="1"/>
  <c r="AB12" i="1" s="1"/>
  <c r="Y12" i="1"/>
  <c r="X12" i="1"/>
  <c r="W12" i="1"/>
  <c r="Q12" i="1"/>
  <c r="AD12" i="1" s="1"/>
  <c r="AE12" i="1" s="1"/>
  <c r="AC11" i="1"/>
  <c r="Z11" i="1"/>
  <c r="Y11" i="1"/>
  <c r="X11" i="1"/>
  <c r="W11" i="1"/>
  <c r="AA11" i="1" s="1"/>
  <c r="AB11" i="1" s="1"/>
  <c r="Q11" i="1"/>
  <c r="AD11" i="1" s="1"/>
  <c r="AC10" i="1"/>
  <c r="Z10" i="1"/>
  <c r="AA10" i="1" s="1"/>
  <c r="AB10" i="1" s="1"/>
  <c r="Y10" i="1"/>
  <c r="X10" i="1"/>
  <c r="W10" i="1"/>
  <c r="Q10" i="1"/>
  <c r="AD10" i="1" s="1"/>
  <c r="AE10" i="1" s="1"/>
  <c r="AC9" i="1"/>
  <c r="Z9" i="1"/>
  <c r="Y9" i="1"/>
  <c r="X9" i="1"/>
  <c r="W9" i="1"/>
  <c r="AA9" i="1" s="1"/>
  <c r="AB9" i="1" s="1"/>
  <c r="Q9" i="1"/>
  <c r="AD9" i="1" s="1"/>
  <c r="AC8" i="1"/>
  <c r="Z8" i="1"/>
  <c r="AA8" i="1" s="1"/>
  <c r="AB8" i="1" s="1"/>
  <c r="Y8" i="1"/>
  <c r="X8" i="1"/>
  <c r="W8" i="1"/>
  <c r="Q8" i="1"/>
  <c r="AD8" i="1" s="1"/>
  <c r="AE8" i="1" s="1"/>
  <c r="AC7" i="1"/>
  <c r="Z7" i="1"/>
  <c r="Y7" i="1"/>
  <c r="X7" i="1"/>
  <c r="W7" i="1"/>
  <c r="AA7" i="1" s="1"/>
  <c r="AB7" i="1" s="1"/>
  <c r="Q7" i="1"/>
  <c r="AD7" i="1" s="1"/>
  <c r="AC6" i="1"/>
  <c r="Z6" i="1"/>
  <c r="AA6" i="1" s="1"/>
  <c r="AB6" i="1" s="1"/>
  <c r="Y6" i="1"/>
  <c r="X6" i="1"/>
  <c r="W6" i="1"/>
  <c r="Q6" i="1"/>
  <c r="AD6" i="1" s="1"/>
  <c r="AE6" i="1" s="1"/>
  <c r="AC5" i="1"/>
  <c r="Z5" i="1"/>
  <c r="Y5" i="1"/>
  <c r="X5" i="1"/>
  <c r="W5" i="1"/>
  <c r="AA5" i="1" s="1"/>
  <c r="AB5" i="1" s="1"/>
  <c r="Q5" i="1"/>
  <c r="AD5" i="1" s="1"/>
  <c r="AC4" i="1"/>
  <c r="Z4" i="1"/>
  <c r="AA4" i="1" s="1"/>
  <c r="AB4" i="1" s="1"/>
  <c r="Y4" i="1"/>
  <c r="X4" i="1"/>
  <c r="W4" i="1"/>
  <c r="Q4" i="1"/>
  <c r="AD4" i="1" s="1"/>
  <c r="AE4" i="1" s="1"/>
  <c r="AC3" i="1"/>
  <c r="Z3" i="1"/>
  <c r="Y3" i="1"/>
  <c r="X3" i="1"/>
  <c r="W3" i="1"/>
  <c r="AA3" i="1" s="1"/>
  <c r="AB3" i="1" s="1"/>
  <c r="Q3" i="1"/>
  <c r="AD3" i="1" s="1"/>
  <c r="AC2" i="1"/>
  <c r="Z2" i="1"/>
  <c r="AA2" i="1" s="1"/>
  <c r="AB2" i="1" s="1"/>
  <c r="Y2" i="1"/>
  <c r="X2" i="1"/>
  <c r="W2" i="1"/>
  <c r="Q2" i="1"/>
  <c r="AD2" i="1" s="1"/>
  <c r="AE2" i="1" s="1"/>
  <c r="AE3" i="1" l="1"/>
  <c r="AE5" i="1"/>
  <c r="AE7" i="1"/>
  <c r="AE9" i="1"/>
  <c r="AE11" i="1"/>
  <c r="AE13" i="1"/>
  <c r="AE15" i="1"/>
</calcChain>
</file>

<file path=xl/sharedStrings.xml><?xml version="1.0" encoding="utf-8"?>
<sst xmlns="http://schemas.openxmlformats.org/spreadsheetml/2006/main" count="177" uniqueCount="68">
  <si>
    <t>Línea</t>
  </si>
  <si>
    <t>Región</t>
  </si>
  <si>
    <t>Comuna</t>
  </si>
  <si>
    <t>Subsector</t>
  </si>
  <si>
    <t>Perfil</t>
  </si>
  <si>
    <t>Modalidad</t>
  </si>
  <si>
    <t>Proveedor</t>
  </si>
  <si>
    <t>Nombre Centro</t>
  </si>
  <si>
    <t>RUT</t>
  </si>
  <si>
    <t>Monto</t>
  </si>
  <si>
    <t>Cupos</t>
  </si>
  <si>
    <t>UCL</t>
  </si>
  <si>
    <t>Valor UCL Min</t>
  </si>
  <si>
    <t>Valor UCL Pro</t>
  </si>
  <si>
    <t>Observaciones</t>
  </si>
  <si>
    <t>Admisible</t>
  </si>
  <si>
    <t>OF Eco 11</t>
  </si>
  <si>
    <t>Cumplimiento requisitos Formales (5%)</t>
  </si>
  <si>
    <t>Componentes de evaluación de valor agregado (40%)</t>
  </si>
  <si>
    <t>Equipo de trabajo (30%)</t>
  </si>
  <si>
    <t>Experiencia (20%)</t>
  </si>
  <si>
    <t>Historial de cumplimiento (10%)</t>
  </si>
  <si>
    <t>Componentes de evaluación de valor agregado (40%) 12.1</t>
  </si>
  <si>
    <t>Equipo de trabajo (30%)13</t>
  </si>
  <si>
    <t>Experiencia (20%)14</t>
  </si>
  <si>
    <t>Historial de cumplimiento (10%) 15</t>
  </si>
  <si>
    <t>Requisitor Técnicos</t>
  </si>
  <si>
    <t>Requisitor Técnicos Ponderado</t>
  </si>
  <si>
    <t>Cumplimiento Requisitos Formales Ponderado</t>
  </si>
  <si>
    <t>Requisitos ecónomicos Ponderado</t>
  </si>
  <si>
    <t>Puntaje Final</t>
  </si>
  <si>
    <t>Adjudica</t>
  </si>
  <si>
    <t>Valparaíso</t>
  </si>
  <si>
    <t>INSTALACIONES ELÉCTRICAS, DE GASFITERÍA Y CLIMATIZACIÓN</t>
  </si>
  <si>
    <t>INSTALADOR(A) ELÉCTRICO(A) CLASE D</t>
  </si>
  <si>
    <t>Cerrada</t>
  </si>
  <si>
    <t>UTFSM</t>
  </si>
  <si>
    <t>81.668.700-4</t>
  </si>
  <si>
    <t>SI</t>
  </si>
  <si>
    <t>NO</t>
  </si>
  <si>
    <t>CENTRO DE EVALUACION Y CERTIFICACION DE COMPETENCIAS LABORALES JES&amp;DOR LTDA.</t>
  </si>
  <si>
    <t>76.876.748-3</t>
  </si>
  <si>
    <t xml:space="preserve">3.- Actividades de valor agregado, indica actividades difusion del perfil " Gestor Inclusion Laboral", perfil incorrecto </t>
  </si>
  <si>
    <t>CERTIFICACIONES CHILECAP QUALITY LIMITADA</t>
  </si>
  <si>
    <t>76.004.832-1</t>
  </si>
  <si>
    <t>3.- Propone solo 1 actividad para incentivar el uso de FT</t>
  </si>
  <si>
    <t>ASESORIAS XITLA LTDA</t>
  </si>
  <si>
    <t>76.850.850-K</t>
  </si>
  <si>
    <t>GASTRONOMIA</t>
  </si>
  <si>
    <t>AYUDANTE DE COCINA</t>
  </si>
  <si>
    <t>CENTRO DE EVALUACIÓN Y CERTIFICACIÓN DE COMPETENCIAS LABORALES ECERLAB SPA</t>
  </si>
  <si>
    <t>76.177.214-7</t>
  </si>
  <si>
    <t xml:space="preserve">1.-Focalización de población,no corresponde, indica personas en situación de discapciadad y privados de libertad. En el item de experiencia, solo se puede evidenciar contratos en el subsecotr de gastronomia, sin indicar el péerfil.
2.-Acitvidad de valor agregado, en la descripción de la actividad, señala el perfil de "Manipuladoras de Alimentos" y éste no es el perfil licitado. 
3.- Acciones requeridas a realizar, describe que se realizara un conversatorio "Reactivate" en modalidad online-nuevamente para Manipuladoras de Alimento. No corresponde al perfil licitado.
4.-Descripción Actividad: indica nuevamente del perfil de Manipuladoras de Alimentos.
5.- Acciones requeridas: indica reunión con sindicato interempresa de "Manipuladoras de Alimentos", no es perfil licitado.
6.- Requisitos del criterio: mejora en la empleabilidad, indica entrevista a "Manipuladoras PAE", no es el perfil licitado.
7.- Actividad de acompañamiento para la Inserción Laboral, en nombre de la actividad, habla de "Interprete de señas para trabajadores con discapacidad auditiva", pero no es público objetivo de este llamado.
8.- Actividad de mitigación: descripción de la actividad, habla de personas en situación de discapacidad-no es público objetivo- del llamado.
9.- Acciones requeridas: indica; capacitar online a los beneficiarios. este llamado es presencial.  </t>
  </si>
  <si>
    <t>BIO BIO</t>
  </si>
  <si>
    <t>TRANSPORTE TERRESTRE</t>
  </si>
  <si>
    <t>CONDUCTOR(A) DE CARGA GENERAL</t>
  </si>
  <si>
    <t>INVERSIONES AC LTDA</t>
  </si>
  <si>
    <t>88.519.100-2</t>
  </si>
  <si>
    <t>No presenta plan de mitigacion, no presenta acciones para la mejora en la empleabilidad. No presenta medios de verificacion experiencia tales como contratos, facturas , etc.</t>
  </si>
  <si>
    <t>METALÚRGICO METALMECÁNICO</t>
  </si>
  <si>
    <t>SOLDADOR(A)</t>
  </si>
  <si>
    <t>9.4 A) ERROR EN EL CUPO DE LA OFERTA - El oferente presenta 25 cupos , los solicitados son 15, por tanto el calculo de la oferta economica es erroneo</t>
  </si>
  <si>
    <t xml:space="preserve">1.- Focalización población vulnerable: señala, personas en situación de capacidad y privados de libertad, no son parte del publico objetivo, establecido en las B.A.
2.- Plan de Intermediación, en descripoción de la actividad, señala que realizara una feria laboral virtual.3.- Indica alianzas con sernameg y migrantes no son publico objetivo. PLan de mitigacion no señala perfil ni subsector, imagen que acompaña no corresponde al area de soldura </t>
  </si>
  <si>
    <t>1.- En actividades de valor agregado, para fomentar el uso de FT, en descripción de la actividad, describe una reseña del MINEDUC del año 2008, pero no señala las actividades reales a realizar. Luego en las indicaciones de las acciones a realizar, enumera reuniones con SENCE y otras entidades privadas, pero no señala como fomentara el uso de la Franquicia Tributaria.2-- en acciones para mejorar la empleabilidad considera personas en situacion de discapacidad que no es el publico objetivo. En acciones de mitigacion se refiere al perfil Manipulador de alimentos, que no es el correcto.  
2.- Nombre Actividad, para mejorar el proceso de ECCL, menciona a personas en situación de discapacidad, pero no es público objetivo, indicado en las B.A.
3.- En descripción de la actividad, hace una reseña geografica de la región. Luego en la mejora del proceso, nuevamente señala que la acción esta focalizada a personas en situación de discapacidad. No es público objetivo.
4.- En requisitos del criterio, nuevamente señala a personas en situación de discapacidad.
5.- En descripción de la actividad para articulación con el OTIC y descripción del publico objetivo, señala que esta dirigido para micro, pequeñas y medianas empresas. Pero no es público objetivo.
6.- En nombre de la actividad ruta de intermediación, señala la articulación con el programa reinvéntante y talento digital, ambos son capacitación de SENCE. No corresponde.
7.- En requisitos del criterio, actividad de mitigación, descripción de la actividad, hace una reseña geografica de la región, pero no establece los criterios para la mitigación, en caso de no poder realizar el procesos de ECCL.
8.- Nombre de la actividad, señala la realización de actividades de acuerdo al perfil "Manipulador de Alimento", este perfil no corresponde al licitado, el perfil es Ayudante de Cocina. En el item equipo de trabajo, solo indica la evaluadora y no informa auditores asi como tampoco el equipo de trabajo. Item experiencia los documentos de evidencian contrataciones en el subsector, no indicando el perfil alque se refiere</t>
  </si>
  <si>
    <t>1.- En el item incentivo para el uso de FT , solo se evidencia 1 accion. La que sera ejecutada 2 veces. 2.- Item experiencia los documentos de evidencian contrataciones en el subsector, no indicando el perfil alque se refiere</t>
  </si>
  <si>
    <t>Antofagasta</t>
  </si>
  <si>
    <t xml:space="preserve">En el item 12.1 refiere a perfiles de inclusion laboral, Apoyo de candidatos con problemas de movilidad, que no son el publico objetivo . No es posible identificar las acciones de mitigacion requeridas , asi como tampoco se distinguen las 2 acciones que fomenten el uso de la FT en el subsector y perfil asociado. Item 13 en el equipo de trabajo se evidencia en evaluador y el auditor, en cuanto al equipo de trabajo se indica "el centro". En el item 14 de Experiencia el centro no acredita experiencia en la region a al cual postula y la vigencia del centro es inferior a 3 años </t>
  </si>
  <si>
    <t>1.- En requisitos del criterio, habla sobre público objetivo, personas en situación de discapacidad, no es público objetivo en esta licitación.
2.-En realización de la evaluación, actividad de mitigación, habla de evaluaciones para el perfil de pintor. No corresponde el perfil es Instalador Eléctrico Clase D.
3.- En requisitos del criterio de actividad de mitigación, en descripción de la actividad, nuevamente habla del perfil de pintor. No corresponde el perfil es Instalador Eléctrico Calse D. En actividades de fomentar dos acciones para el uso de la FT para en la region y subsector, las acciones que declara el centro no tienen relacion con el requisito.
4.- En actividad de mitigación, nuevamente describe la evaluación del perfil de pintor, y que la colaboración será por medio de la CChC. Ambas no corresponden. En cuanto a las las acciones para la mejora del proceso de evaluacion y certificacion se refiere a  accesibilidad audiovisual para trabajadores con discapacidad, que no es el publico objetivo señalado en el numeral 6. de las Bases de Licitacion. En actividad para la mejora de empleabilidad el centro establece acciones de mitigacion que no se relacionan con la actividad asi como tampoco con la imagen que acompañan. No es posible efectuar una relacion para efectos de evaluacion del item 12.1 ya que el centro informa perfiles y publico objetivo incorrectos.En el Item 13. Equipo de trabajo se identifica el evaluador , el relacion al auditor y el equipo que permita la realizacion de actividades, no es posible su evaluacion , se presentan contratos de trabajo sin poder evaluar su funcion, en relacion a los auditor/es no es posible posible vincularlos como parte del equipo, ya que en la gantt se identifica como " El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</si>
</sst>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6" x14ac:knownFonts="1">
    <font>
      <sz val="11"/>
      <color theme="1"/>
      <name val="Calibri"/>
      <family val="2"/>
      <scheme val="minor"/>
    </font>
    <font>
      <sz val="11"/>
      <color theme="1"/>
      <name val="Calibri"/>
      <family val="2"/>
      <scheme val="minor"/>
    </font>
    <font>
      <sz val="9"/>
      <color theme="1"/>
      <name val="Calibri"/>
      <family val="2"/>
      <scheme val="minor"/>
    </font>
    <font>
      <sz val="9"/>
      <color rgb="FFFF0000"/>
      <name val="Calibri"/>
      <family val="2"/>
      <scheme val="minor"/>
    </font>
    <font>
      <sz val="9"/>
      <name val="Calibri"/>
      <family val="2"/>
      <scheme val="minor"/>
    </font>
    <font>
      <b/>
      <sz val="9"/>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6"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2" fontId="1" fillId="0" borderId="0" applyFont="0" applyFill="0" applyBorder="0" applyAlignment="0" applyProtection="0"/>
  </cellStyleXfs>
  <cellXfs count="43">
    <xf numFmtId="0" fontId="0" fillId="0" borderId="0" xfId="0"/>
    <xf numFmtId="0" fontId="2" fillId="2" borderId="1" xfId="0" applyFont="1" applyFill="1" applyBorder="1" applyAlignment="1">
      <alignment horizontal="center" vertical="center" wrapText="1"/>
    </xf>
    <xf numFmtId="0" fontId="2" fillId="0" borderId="2" xfId="0" applyFont="1" applyBorder="1"/>
    <xf numFmtId="0" fontId="2" fillId="13" borderId="3" xfId="0" applyFont="1" applyFill="1" applyBorder="1" applyAlignment="1">
      <alignment horizontal="center"/>
    </xf>
    <xf numFmtId="0" fontId="2" fillId="13" borderId="3" xfId="0" applyFont="1" applyFill="1" applyBorder="1"/>
    <xf numFmtId="42" fontId="2" fillId="13" borderId="3" xfId="1" applyFont="1" applyFill="1" applyBorder="1"/>
    <xf numFmtId="0" fontId="2" fillId="13" borderId="3" xfId="0" applyFont="1" applyFill="1" applyBorder="1" applyAlignment="1">
      <alignment horizontal="center" vertical="center"/>
    </xf>
    <xf numFmtId="2" fontId="2" fillId="13" borderId="3" xfId="0" applyNumberFormat="1" applyFont="1" applyFill="1" applyBorder="1" applyAlignment="1">
      <alignment horizontal="center"/>
    </xf>
    <xf numFmtId="1" fontId="3" fillId="13" borderId="3" xfId="0" applyNumberFormat="1" applyFont="1" applyFill="1" applyBorder="1" applyAlignment="1">
      <alignment horizontal="center"/>
    </xf>
    <xf numFmtId="0" fontId="2" fillId="13" borderId="0" xfId="0" applyFont="1" applyFill="1"/>
    <xf numFmtId="0" fontId="2" fillId="13" borderId="3" xfId="0" applyFont="1" applyFill="1" applyBorder="1" applyAlignment="1">
      <alignment vertical="top" wrapText="1"/>
    </xf>
    <xf numFmtId="1" fontId="2" fillId="13" borderId="3" xfId="0" applyNumberFormat="1" applyFont="1" applyFill="1" applyBorder="1" applyAlignment="1">
      <alignment horizontal="center"/>
    </xf>
    <xf numFmtId="0" fontId="4" fillId="13" borderId="3" xfId="0" applyFont="1" applyFill="1" applyBorder="1" applyAlignment="1">
      <alignment horizontal="center" vertical="center" wrapText="1"/>
    </xf>
    <xf numFmtId="0" fontId="2" fillId="13" borderId="1" xfId="0" applyFont="1" applyFill="1" applyBorder="1"/>
    <xf numFmtId="0" fontId="2" fillId="13" borderId="4" xfId="0" applyFont="1" applyFill="1" applyBorder="1"/>
    <xf numFmtId="0" fontId="2" fillId="0" borderId="3" xfId="0" applyFont="1" applyBorder="1" applyAlignment="1">
      <alignment horizontal="center"/>
    </xf>
    <xf numFmtId="0" fontId="2" fillId="0" borderId="3" xfId="0" applyFont="1" applyBorder="1"/>
    <xf numFmtId="42" fontId="2" fillId="0" borderId="3" xfId="1" applyFont="1" applyBorder="1"/>
    <xf numFmtId="0" fontId="2" fillId="0" borderId="3" xfId="0" applyFont="1" applyBorder="1" applyAlignment="1">
      <alignment horizontal="center" vertical="center"/>
    </xf>
    <xf numFmtId="0" fontId="2" fillId="13" borderId="3" xfId="0" applyFont="1" applyFill="1" applyBorder="1" applyAlignment="1">
      <alignment wrapText="1"/>
    </xf>
    <xf numFmtId="2" fontId="2" fillId="0" borderId="3" xfId="0" applyNumberFormat="1" applyFont="1" applyBorder="1" applyAlignment="1">
      <alignment horizontal="center"/>
    </xf>
    <xf numFmtId="1" fontId="3" fillId="0" borderId="3" xfId="0" applyNumberFormat="1" applyFont="1" applyBorder="1" applyAlignment="1">
      <alignment horizontal="center"/>
    </xf>
    <xf numFmtId="0" fontId="2" fillId="0" borderId="0" xfId="0" applyFont="1"/>
    <xf numFmtId="0" fontId="2" fillId="13" borderId="3" xfId="0" applyFont="1" applyFill="1" applyBorder="1" applyAlignment="1">
      <alignment horizontal="left" vertical="top" wrapText="1"/>
    </xf>
    <xf numFmtId="1" fontId="2" fillId="0" borderId="3" xfId="0" applyNumberFormat="1" applyFont="1" applyBorder="1" applyAlignment="1">
      <alignment horizontal="center"/>
    </xf>
    <xf numFmtId="0" fontId="2" fillId="0" borderId="1" xfId="0" applyFont="1" applyBorder="1"/>
    <xf numFmtId="0" fontId="2" fillId="0" borderId="3" xfId="0" applyFont="1" applyBorder="1" applyAlignment="1">
      <alignment horizontal="left"/>
    </xf>
    <xf numFmtId="0" fontId="5"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42" fontId="2" fillId="2" borderId="3" xfId="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0" borderId="0" xfId="0" applyFont="1" applyBorder="1"/>
    <xf numFmtId="0" fontId="2" fillId="13" borderId="0" xfId="0" applyFont="1" applyFill="1" applyBorder="1"/>
    <xf numFmtId="0" fontId="2" fillId="13" borderId="0" xfId="0" applyFont="1" applyFill="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8E57-CB75-4C43-B100-A6A961B7F99B}">
  <dimension ref="A1:KZ20"/>
  <sheetViews>
    <sheetView tabSelected="1" topLeftCell="B1" workbookViewId="0">
      <selection activeCell="O29" sqref="O29"/>
    </sheetView>
  </sheetViews>
  <sheetFormatPr baseColWidth="10" defaultRowHeight="12" x14ac:dyDescent="0.2"/>
  <cols>
    <col min="1" max="1" width="5.5703125" style="15" hidden="1" customWidth="1"/>
    <col min="2" max="2" width="21.42578125" style="15" customWidth="1"/>
    <col min="3" max="3" width="7.7109375" style="16" hidden="1" customWidth="1"/>
    <col min="4" max="4" width="16.42578125" style="26" customWidth="1"/>
    <col min="5" max="5" width="29.5703125" style="16" customWidth="1"/>
    <col min="6" max="6" width="10.5703125" style="15" hidden="1" customWidth="1"/>
    <col min="7" max="7" width="68.140625" style="16" bestFit="1" customWidth="1"/>
    <col min="8" max="8" width="18.85546875" style="16" hidden="1" customWidth="1"/>
    <col min="9" max="9" width="10.42578125" style="16" customWidth="1"/>
    <col min="10" max="10" width="11.85546875" style="17" bestFit="1" customWidth="1"/>
    <col min="11" max="11" width="6.42578125" style="18" bestFit="1" customWidth="1"/>
    <col min="12" max="12" width="4.28515625" style="18" bestFit="1" customWidth="1"/>
    <col min="13" max="14" width="10.5703125" style="16" customWidth="1"/>
    <col min="15" max="15" width="30.7109375" style="16" bestFit="1" customWidth="1"/>
    <col min="16" max="16" width="9.5703125" style="15" bestFit="1" customWidth="1"/>
    <col min="17" max="17" width="12.7109375" style="15" bestFit="1" customWidth="1"/>
    <col min="18" max="18" width="12.85546875" style="15" customWidth="1"/>
    <col min="19" max="19" width="15.42578125" style="15" customWidth="1"/>
    <col min="20" max="20" width="15.7109375" style="15" customWidth="1"/>
    <col min="21" max="31" width="11.42578125" style="15"/>
    <col min="32" max="32" width="11" style="15" customWidth="1"/>
    <col min="33" max="16384" width="11.42578125" style="22"/>
  </cols>
  <sheetData>
    <row r="1" spans="1:312" s="2" customFormat="1" ht="72.75" thickBot="1" x14ac:dyDescent="0.25">
      <c r="A1" s="1" t="s">
        <v>0</v>
      </c>
      <c r="B1" s="28" t="s">
        <v>1</v>
      </c>
      <c r="C1" s="28" t="s">
        <v>2</v>
      </c>
      <c r="D1" s="28" t="s">
        <v>3</v>
      </c>
      <c r="E1" s="28" t="s">
        <v>4</v>
      </c>
      <c r="F1" s="28" t="s">
        <v>5</v>
      </c>
      <c r="G1" s="28" t="s">
        <v>6</v>
      </c>
      <c r="H1" s="28" t="s">
        <v>7</v>
      </c>
      <c r="I1" s="28" t="s">
        <v>8</v>
      </c>
      <c r="J1" s="29" t="s">
        <v>9</v>
      </c>
      <c r="K1" s="28" t="s">
        <v>10</v>
      </c>
      <c r="L1" s="28" t="s">
        <v>11</v>
      </c>
      <c r="M1" s="30" t="s">
        <v>12</v>
      </c>
      <c r="N1" s="30" t="s">
        <v>13</v>
      </c>
      <c r="O1" s="31" t="s">
        <v>14</v>
      </c>
      <c r="P1" s="31" t="s">
        <v>15</v>
      </c>
      <c r="Q1" s="32" t="s">
        <v>16</v>
      </c>
      <c r="R1" s="33" t="s">
        <v>17</v>
      </c>
      <c r="S1" s="34" t="s">
        <v>18</v>
      </c>
      <c r="T1" s="34" t="s">
        <v>19</v>
      </c>
      <c r="U1" s="34" t="s">
        <v>20</v>
      </c>
      <c r="V1" s="34" t="s">
        <v>21</v>
      </c>
      <c r="W1" s="35" t="s">
        <v>22</v>
      </c>
      <c r="X1" s="35" t="s">
        <v>23</v>
      </c>
      <c r="Y1" s="35" t="s">
        <v>24</v>
      </c>
      <c r="Z1" s="35" t="s">
        <v>25</v>
      </c>
      <c r="AA1" s="36" t="s">
        <v>26</v>
      </c>
      <c r="AB1" s="37" t="s">
        <v>27</v>
      </c>
      <c r="AC1" s="37" t="s">
        <v>28</v>
      </c>
      <c r="AD1" s="37" t="s">
        <v>29</v>
      </c>
      <c r="AE1" s="38" t="s">
        <v>30</v>
      </c>
      <c r="AF1" s="39" t="s">
        <v>31</v>
      </c>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c r="KI1" s="40"/>
      <c r="KJ1" s="40"/>
      <c r="KK1" s="40"/>
      <c r="KL1" s="40"/>
      <c r="KM1" s="40"/>
      <c r="KN1" s="40"/>
      <c r="KO1" s="40"/>
      <c r="KP1" s="40"/>
      <c r="KQ1" s="40"/>
      <c r="KR1" s="40"/>
      <c r="KS1" s="40"/>
      <c r="KT1" s="40"/>
      <c r="KU1" s="40"/>
      <c r="KV1" s="40"/>
      <c r="KW1" s="40"/>
      <c r="KX1" s="40"/>
      <c r="KY1" s="40"/>
      <c r="KZ1" s="40"/>
    </row>
    <row r="2" spans="1:312" s="9" customFormat="1" x14ac:dyDescent="0.2">
      <c r="A2" s="3"/>
      <c r="B2" s="3" t="s">
        <v>32</v>
      </c>
      <c r="C2" s="3"/>
      <c r="D2" s="4" t="s">
        <v>33</v>
      </c>
      <c r="E2" s="4" t="s">
        <v>34</v>
      </c>
      <c r="F2" s="3" t="s">
        <v>35</v>
      </c>
      <c r="G2" s="4" t="s">
        <v>36</v>
      </c>
      <c r="H2" s="4" t="s">
        <v>36</v>
      </c>
      <c r="I2" s="4" t="s">
        <v>37</v>
      </c>
      <c r="J2" s="5">
        <v>3354000</v>
      </c>
      <c r="K2" s="6">
        <v>10</v>
      </c>
      <c r="L2" s="6">
        <v>5</v>
      </c>
      <c r="M2" s="5">
        <v>67080</v>
      </c>
      <c r="N2" s="5">
        <v>67080</v>
      </c>
      <c r="O2" s="4"/>
      <c r="P2" s="3" t="s">
        <v>38</v>
      </c>
      <c r="Q2" s="7">
        <f>((M2/N2)*100)</f>
        <v>100</v>
      </c>
      <c r="R2" s="8">
        <v>5</v>
      </c>
      <c r="S2" s="3">
        <v>3</v>
      </c>
      <c r="T2" s="3">
        <v>4</v>
      </c>
      <c r="U2" s="3">
        <v>6</v>
      </c>
      <c r="V2" s="3">
        <v>9</v>
      </c>
      <c r="W2" s="7">
        <f>((S2/9*100)*0.4)</f>
        <v>13.333333333333332</v>
      </c>
      <c r="X2" s="7">
        <f t="shared" ref="X2:X16" si="0">((T2/9*100)*0.3)</f>
        <v>13.333333333333332</v>
      </c>
      <c r="Y2" s="7">
        <f t="shared" ref="Y2:Y16" si="1">((U2/9*100)*0.2)</f>
        <v>13.333333333333332</v>
      </c>
      <c r="Z2" s="7">
        <f t="shared" ref="Z2:Z16" si="2">((V2/9*100)*0.1)</f>
        <v>10</v>
      </c>
      <c r="AA2" s="7">
        <f>Z2+Y2+X2+W2</f>
        <v>50</v>
      </c>
      <c r="AB2" s="7">
        <f>AA2*0.6</f>
        <v>30</v>
      </c>
      <c r="AC2" s="7">
        <f>R2*0.05</f>
        <v>0.25</v>
      </c>
      <c r="AD2" s="7">
        <f>Q2*0.35</f>
        <v>35</v>
      </c>
      <c r="AE2" s="7">
        <f>AD2+AC2+AB2</f>
        <v>65.25</v>
      </c>
      <c r="AF2" s="3" t="s">
        <v>39</v>
      </c>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row>
    <row r="3" spans="1:312" s="9" customFormat="1" x14ac:dyDescent="0.2">
      <c r="A3" s="3"/>
      <c r="B3" s="3" t="s">
        <v>32</v>
      </c>
      <c r="C3" s="3"/>
      <c r="D3" s="4" t="s">
        <v>33</v>
      </c>
      <c r="E3" s="4" t="s">
        <v>34</v>
      </c>
      <c r="F3" s="3" t="s">
        <v>35</v>
      </c>
      <c r="G3" s="4" t="s">
        <v>40</v>
      </c>
      <c r="H3" s="4" t="s">
        <v>40</v>
      </c>
      <c r="I3" s="4" t="s">
        <v>41</v>
      </c>
      <c r="J3" s="5">
        <v>3354000</v>
      </c>
      <c r="K3" s="6">
        <v>10</v>
      </c>
      <c r="L3" s="6">
        <v>5</v>
      </c>
      <c r="M3" s="5">
        <v>67080</v>
      </c>
      <c r="N3" s="5">
        <v>67080</v>
      </c>
      <c r="O3" s="4" t="s">
        <v>42</v>
      </c>
      <c r="P3" s="3" t="s">
        <v>38</v>
      </c>
      <c r="Q3" s="7">
        <f t="shared" ref="Q3:Q16" si="3">((M3/N3)*100)</f>
        <v>100</v>
      </c>
      <c r="R3" s="8">
        <v>5</v>
      </c>
      <c r="S3" s="3">
        <v>3</v>
      </c>
      <c r="T3" s="3">
        <v>4</v>
      </c>
      <c r="U3" s="3">
        <v>4</v>
      </c>
      <c r="V3" s="3">
        <v>9</v>
      </c>
      <c r="W3" s="7">
        <f t="shared" ref="W3:W16" si="4">((S3/9*100)*0.4)</f>
        <v>13.333333333333332</v>
      </c>
      <c r="X3" s="7">
        <f t="shared" si="0"/>
        <v>13.333333333333332</v>
      </c>
      <c r="Y3" s="7">
        <f t="shared" si="1"/>
        <v>8.8888888888888893</v>
      </c>
      <c r="Z3" s="7">
        <f t="shared" si="2"/>
        <v>10</v>
      </c>
      <c r="AA3" s="7">
        <f t="shared" ref="AA3:AA16" si="5">Z3+Y3+X3+W3</f>
        <v>45.555555555555557</v>
      </c>
      <c r="AB3" s="7">
        <f t="shared" ref="AB3:AB16" si="6">AA3*0.6</f>
        <v>27.333333333333332</v>
      </c>
      <c r="AC3" s="7">
        <f t="shared" ref="AC3:AC16" si="7">R3*0.05</f>
        <v>0.25</v>
      </c>
      <c r="AD3" s="7">
        <f t="shared" ref="AD3:AD16" si="8">Q3*0.35</f>
        <v>35</v>
      </c>
      <c r="AE3" s="7">
        <f t="shared" ref="AE3:AE16" si="9">AD3+AC3+AB3</f>
        <v>62.583333333333329</v>
      </c>
      <c r="AF3" s="3" t="s">
        <v>39</v>
      </c>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row>
    <row r="4" spans="1:312" s="9" customFormat="1" x14ac:dyDescent="0.2">
      <c r="A4" s="3"/>
      <c r="B4" s="3" t="s">
        <v>32</v>
      </c>
      <c r="C4" s="3"/>
      <c r="D4" s="4" t="s">
        <v>33</v>
      </c>
      <c r="E4" s="4" t="s">
        <v>34</v>
      </c>
      <c r="F4" s="3" t="s">
        <v>35</v>
      </c>
      <c r="G4" s="4" t="s">
        <v>43</v>
      </c>
      <c r="H4" s="4" t="s">
        <v>43</v>
      </c>
      <c r="I4" s="4" t="s">
        <v>44</v>
      </c>
      <c r="J4" s="5">
        <v>3354000</v>
      </c>
      <c r="K4" s="6">
        <v>10</v>
      </c>
      <c r="L4" s="6">
        <v>5</v>
      </c>
      <c r="M4" s="5">
        <v>67080</v>
      </c>
      <c r="N4" s="5">
        <v>67080</v>
      </c>
      <c r="O4" s="4" t="s">
        <v>45</v>
      </c>
      <c r="P4" s="3" t="s">
        <v>38</v>
      </c>
      <c r="Q4" s="7">
        <f>((M4/N4)*100)</f>
        <v>100</v>
      </c>
      <c r="R4" s="8">
        <v>5</v>
      </c>
      <c r="S4" s="3">
        <v>7</v>
      </c>
      <c r="T4" s="3">
        <v>9</v>
      </c>
      <c r="U4" s="3">
        <v>9</v>
      </c>
      <c r="V4" s="3">
        <v>9</v>
      </c>
      <c r="W4" s="7">
        <f>((S4/9*100)*0.4)</f>
        <v>31.111111111111114</v>
      </c>
      <c r="X4" s="7">
        <f t="shared" si="0"/>
        <v>30</v>
      </c>
      <c r="Y4" s="7">
        <f t="shared" si="1"/>
        <v>20</v>
      </c>
      <c r="Z4" s="7">
        <f t="shared" si="2"/>
        <v>10</v>
      </c>
      <c r="AA4" s="7">
        <f t="shared" si="5"/>
        <v>91.111111111111114</v>
      </c>
      <c r="AB4" s="7">
        <f t="shared" si="6"/>
        <v>54.666666666666664</v>
      </c>
      <c r="AC4" s="7">
        <f t="shared" si="7"/>
        <v>0.25</v>
      </c>
      <c r="AD4" s="7">
        <f>Q4*0.35</f>
        <v>35</v>
      </c>
      <c r="AE4" s="7">
        <f t="shared" si="9"/>
        <v>89.916666666666657</v>
      </c>
      <c r="AF4" s="3" t="s">
        <v>39</v>
      </c>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row>
    <row r="5" spans="1:312" s="9" customFormat="1" x14ac:dyDescent="0.2">
      <c r="A5" s="3"/>
      <c r="B5" s="3" t="s">
        <v>32</v>
      </c>
      <c r="C5" s="3"/>
      <c r="D5" s="4" t="s">
        <v>33</v>
      </c>
      <c r="E5" s="4" t="s">
        <v>34</v>
      </c>
      <c r="F5" s="3" t="s">
        <v>35</v>
      </c>
      <c r="G5" s="4" t="s">
        <v>46</v>
      </c>
      <c r="H5" s="4" t="s">
        <v>46</v>
      </c>
      <c r="I5" s="4" t="s">
        <v>47</v>
      </c>
      <c r="J5" s="5">
        <v>3354000</v>
      </c>
      <c r="K5" s="6">
        <v>10</v>
      </c>
      <c r="L5" s="6">
        <v>5</v>
      </c>
      <c r="M5" s="5">
        <v>67080</v>
      </c>
      <c r="N5" s="5">
        <v>67080</v>
      </c>
      <c r="O5" s="4"/>
      <c r="P5" s="3" t="s">
        <v>38</v>
      </c>
      <c r="Q5" s="7">
        <f t="shared" si="3"/>
        <v>100</v>
      </c>
      <c r="R5" s="8">
        <v>5</v>
      </c>
      <c r="S5" s="3">
        <v>9</v>
      </c>
      <c r="T5" s="3">
        <v>9</v>
      </c>
      <c r="U5" s="3">
        <v>9</v>
      </c>
      <c r="V5" s="3">
        <v>9</v>
      </c>
      <c r="W5" s="7">
        <f t="shared" si="4"/>
        <v>40</v>
      </c>
      <c r="X5" s="7">
        <f t="shared" si="0"/>
        <v>30</v>
      </c>
      <c r="Y5" s="7">
        <f t="shared" si="1"/>
        <v>20</v>
      </c>
      <c r="Z5" s="7">
        <f t="shared" si="2"/>
        <v>10</v>
      </c>
      <c r="AA5" s="7">
        <f t="shared" si="5"/>
        <v>100</v>
      </c>
      <c r="AB5" s="7">
        <f t="shared" si="6"/>
        <v>60</v>
      </c>
      <c r="AC5" s="7">
        <f t="shared" si="7"/>
        <v>0.25</v>
      </c>
      <c r="AD5" s="7">
        <f t="shared" si="8"/>
        <v>35</v>
      </c>
      <c r="AE5" s="7">
        <f t="shared" si="9"/>
        <v>95.25</v>
      </c>
      <c r="AF5" s="3" t="s">
        <v>38</v>
      </c>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row>
    <row r="6" spans="1:312" s="9" customFormat="1" ht="13.5" customHeight="1" thickBot="1" x14ac:dyDescent="0.25">
      <c r="A6" s="3"/>
      <c r="B6" s="3" t="s">
        <v>32</v>
      </c>
      <c r="C6" s="3"/>
      <c r="D6" s="4" t="s">
        <v>48</v>
      </c>
      <c r="E6" s="4" t="s">
        <v>49</v>
      </c>
      <c r="F6" s="3" t="s">
        <v>35</v>
      </c>
      <c r="G6" s="4" t="s">
        <v>50</v>
      </c>
      <c r="H6" s="4" t="s">
        <v>50</v>
      </c>
      <c r="I6" s="4" t="s">
        <v>51</v>
      </c>
      <c r="J6" s="5">
        <v>5160000</v>
      </c>
      <c r="K6" s="6">
        <v>25</v>
      </c>
      <c r="L6" s="6">
        <v>4</v>
      </c>
      <c r="M6" s="5">
        <v>51600</v>
      </c>
      <c r="N6" s="5">
        <v>51600</v>
      </c>
      <c r="O6" s="10" t="s">
        <v>52</v>
      </c>
      <c r="P6" s="3" t="s">
        <v>38</v>
      </c>
      <c r="Q6" s="7">
        <f t="shared" si="3"/>
        <v>100</v>
      </c>
      <c r="R6" s="8">
        <v>5</v>
      </c>
      <c r="S6" s="11">
        <v>0</v>
      </c>
      <c r="T6" s="11">
        <v>4</v>
      </c>
      <c r="U6" s="3">
        <v>7</v>
      </c>
      <c r="V6" s="3">
        <v>9</v>
      </c>
      <c r="W6" s="7">
        <f t="shared" si="4"/>
        <v>0</v>
      </c>
      <c r="X6" s="7">
        <f t="shared" si="0"/>
        <v>13.333333333333332</v>
      </c>
      <c r="Y6" s="7">
        <f t="shared" si="1"/>
        <v>15.555555555555557</v>
      </c>
      <c r="Z6" s="7">
        <f t="shared" si="2"/>
        <v>10</v>
      </c>
      <c r="AA6" s="7">
        <f t="shared" si="5"/>
        <v>38.888888888888886</v>
      </c>
      <c r="AB6" s="7">
        <f t="shared" si="6"/>
        <v>23.333333333333332</v>
      </c>
      <c r="AC6" s="7">
        <f t="shared" si="7"/>
        <v>0.25</v>
      </c>
      <c r="AD6" s="7">
        <f t="shared" si="8"/>
        <v>35</v>
      </c>
      <c r="AE6" s="7">
        <f t="shared" si="9"/>
        <v>58.583333333333329</v>
      </c>
      <c r="AF6" s="12" t="s">
        <v>39</v>
      </c>
      <c r="AG6" s="42"/>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row>
    <row r="7" spans="1:312" s="13" customFormat="1" x14ac:dyDescent="0.2">
      <c r="A7" s="3"/>
      <c r="B7" s="3" t="s">
        <v>53</v>
      </c>
      <c r="C7" s="3"/>
      <c r="D7" s="4" t="s">
        <v>54</v>
      </c>
      <c r="E7" s="4" t="s">
        <v>55</v>
      </c>
      <c r="F7" s="3" t="s">
        <v>35</v>
      </c>
      <c r="G7" s="4" t="s">
        <v>56</v>
      </c>
      <c r="H7" s="4" t="s">
        <v>56</v>
      </c>
      <c r="I7" s="4" t="s">
        <v>57</v>
      </c>
      <c r="J7" s="5">
        <v>2012400</v>
      </c>
      <c r="K7" s="6">
        <v>10</v>
      </c>
      <c r="L7" s="6">
        <v>3</v>
      </c>
      <c r="M7" s="5">
        <v>67080</v>
      </c>
      <c r="N7" s="5">
        <v>67080</v>
      </c>
      <c r="O7" s="4" t="s">
        <v>58</v>
      </c>
      <c r="P7" s="3" t="s">
        <v>38</v>
      </c>
      <c r="Q7" s="7">
        <f t="shared" si="3"/>
        <v>100</v>
      </c>
      <c r="R7" s="8">
        <v>5</v>
      </c>
      <c r="S7" s="3">
        <v>2</v>
      </c>
      <c r="T7" s="3">
        <v>4</v>
      </c>
      <c r="U7" s="3">
        <v>0</v>
      </c>
      <c r="V7" s="3">
        <v>9</v>
      </c>
      <c r="W7" s="7">
        <f t="shared" si="4"/>
        <v>8.8888888888888893</v>
      </c>
      <c r="X7" s="7">
        <f t="shared" si="0"/>
        <v>13.333333333333332</v>
      </c>
      <c r="Y7" s="7">
        <f t="shared" si="1"/>
        <v>0</v>
      </c>
      <c r="Z7" s="7">
        <f t="shared" si="2"/>
        <v>10</v>
      </c>
      <c r="AA7" s="7">
        <f t="shared" si="5"/>
        <v>32.222222222222221</v>
      </c>
      <c r="AB7" s="7">
        <f t="shared" si="6"/>
        <v>19.333333333333332</v>
      </c>
      <c r="AC7" s="7">
        <f t="shared" si="7"/>
        <v>0.25</v>
      </c>
      <c r="AD7" s="7">
        <f t="shared" si="8"/>
        <v>35</v>
      </c>
      <c r="AE7" s="7">
        <f t="shared" si="9"/>
        <v>54.583333333333329</v>
      </c>
      <c r="AF7" s="3" t="s">
        <v>38</v>
      </c>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c r="JX7" s="41"/>
      <c r="JY7" s="41"/>
      <c r="JZ7" s="41"/>
      <c r="KA7" s="41"/>
      <c r="KB7" s="41"/>
      <c r="KC7" s="41"/>
      <c r="KD7" s="41"/>
      <c r="KE7" s="41"/>
      <c r="KF7" s="41"/>
      <c r="KG7" s="41"/>
      <c r="KH7" s="41"/>
      <c r="KI7" s="41"/>
      <c r="KJ7" s="41"/>
      <c r="KK7" s="41"/>
      <c r="KL7" s="41"/>
      <c r="KM7" s="41"/>
      <c r="KN7" s="41"/>
      <c r="KO7" s="41"/>
      <c r="KP7" s="41"/>
      <c r="KQ7" s="41"/>
      <c r="KR7" s="41"/>
      <c r="KS7" s="41"/>
      <c r="KT7" s="41"/>
      <c r="KU7" s="41"/>
      <c r="KV7" s="41"/>
      <c r="KW7" s="41"/>
      <c r="KX7" s="41"/>
      <c r="KY7" s="41"/>
      <c r="KZ7" s="41"/>
    </row>
    <row r="8" spans="1:312" s="14" customFormat="1" ht="12.75" thickBot="1" x14ac:dyDescent="0.25">
      <c r="A8" s="3"/>
      <c r="B8" s="3" t="s">
        <v>53</v>
      </c>
      <c r="C8" s="3"/>
      <c r="D8" s="4" t="s">
        <v>59</v>
      </c>
      <c r="E8" s="4" t="s">
        <v>60</v>
      </c>
      <c r="F8" s="3" t="s">
        <v>35</v>
      </c>
      <c r="G8" s="4" t="s">
        <v>40</v>
      </c>
      <c r="H8" s="4" t="s">
        <v>40</v>
      </c>
      <c r="I8" s="4" t="s">
        <v>41</v>
      </c>
      <c r="J8" s="5">
        <v>8127000</v>
      </c>
      <c r="K8" s="6">
        <v>15</v>
      </c>
      <c r="L8" s="6">
        <v>7</v>
      </c>
      <c r="M8" s="5">
        <v>77400</v>
      </c>
      <c r="N8" s="5">
        <v>77400</v>
      </c>
      <c r="O8" s="4" t="s">
        <v>42</v>
      </c>
      <c r="P8" s="3" t="s">
        <v>38</v>
      </c>
      <c r="Q8" s="7">
        <f t="shared" si="3"/>
        <v>100</v>
      </c>
      <c r="R8" s="8">
        <v>5</v>
      </c>
      <c r="S8" s="3">
        <v>3</v>
      </c>
      <c r="T8" s="3">
        <v>4</v>
      </c>
      <c r="U8" s="3">
        <v>0</v>
      </c>
      <c r="V8" s="3">
        <v>9</v>
      </c>
      <c r="W8" s="7">
        <f t="shared" si="4"/>
        <v>13.333333333333332</v>
      </c>
      <c r="X8" s="7">
        <f t="shared" si="0"/>
        <v>13.333333333333332</v>
      </c>
      <c r="Y8" s="7">
        <f t="shared" si="1"/>
        <v>0</v>
      </c>
      <c r="Z8" s="7">
        <f t="shared" si="2"/>
        <v>10</v>
      </c>
      <c r="AA8" s="7">
        <f t="shared" si="5"/>
        <v>36.666666666666664</v>
      </c>
      <c r="AB8" s="7">
        <f t="shared" si="6"/>
        <v>21.999999999999996</v>
      </c>
      <c r="AC8" s="7">
        <f t="shared" si="7"/>
        <v>0.25</v>
      </c>
      <c r="AD8" s="7">
        <f t="shared" si="8"/>
        <v>35</v>
      </c>
      <c r="AE8" s="7">
        <f t="shared" si="9"/>
        <v>57.25</v>
      </c>
      <c r="AF8" s="3" t="s">
        <v>38</v>
      </c>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1"/>
      <c r="JW8" s="41"/>
      <c r="JX8" s="41"/>
      <c r="JY8" s="41"/>
      <c r="JZ8" s="41"/>
      <c r="KA8" s="41"/>
      <c r="KB8" s="41"/>
      <c r="KC8" s="41"/>
      <c r="KD8" s="41"/>
      <c r="KE8" s="41"/>
      <c r="KF8" s="41"/>
      <c r="KG8" s="41"/>
      <c r="KH8" s="41"/>
      <c r="KI8" s="41"/>
      <c r="KJ8" s="41"/>
      <c r="KK8" s="41"/>
      <c r="KL8" s="41"/>
      <c r="KM8" s="41"/>
      <c r="KN8" s="41"/>
      <c r="KO8" s="41"/>
      <c r="KP8" s="41"/>
      <c r="KQ8" s="41"/>
      <c r="KR8" s="41"/>
      <c r="KS8" s="41"/>
      <c r="KT8" s="41"/>
      <c r="KU8" s="41"/>
      <c r="KV8" s="41"/>
      <c r="KW8" s="41"/>
      <c r="KX8" s="41"/>
      <c r="KY8" s="41"/>
      <c r="KZ8" s="41"/>
    </row>
    <row r="9" spans="1:312" ht="13.5" customHeight="1" x14ac:dyDescent="0.2">
      <c r="B9" s="15" t="s">
        <v>53</v>
      </c>
      <c r="C9" s="15"/>
      <c r="D9" s="4" t="s">
        <v>59</v>
      </c>
      <c r="E9" s="4" t="s">
        <v>60</v>
      </c>
      <c r="F9" s="15" t="s">
        <v>35</v>
      </c>
      <c r="G9" s="16" t="s">
        <v>50</v>
      </c>
      <c r="H9" s="16" t="s">
        <v>50</v>
      </c>
      <c r="I9" s="16" t="s">
        <v>51</v>
      </c>
      <c r="J9" s="17">
        <v>11223000</v>
      </c>
      <c r="K9" s="18">
        <v>25</v>
      </c>
      <c r="L9" s="18">
        <v>7</v>
      </c>
      <c r="M9" s="5">
        <v>77400</v>
      </c>
      <c r="N9" s="5">
        <v>77400</v>
      </c>
      <c r="O9" s="19" t="s">
        <v>61</v>
      </c>
      <c r="P9" s="15" t="s">
        <v>39</v>
      </c>
      <c r="Q9" s="20">
        <f t="shared" si="3"/>
        <v>100</v>
      </c>
      <c r="R9" s="21">
        <v>5</v>
      </c>
      <c r="V9" s="3"/>
      <c r="W9" s="20">
        <f t="shared" si="4"/>
        <v>0</v>
      </c>
      <c r="X9" s="20">
        <f t="shared" si="0"/>
        <v>0</v>
      </c>
      <c r="Y9" s="20">
        <f t="shared" si="1"/>
        <v>0</v>
      </c>
      <c r="Z9" s="20">
        <f t="shared" si="2"/>
        <v>0</v>
      </c>
      <c r="AA9" s="20">
        <f t="shared" si="5"/>
        <v>0</v>
      </c>
      <c r="AB9" s="20">
        <f t="shared" si="6"/>
        <v>0</v>
      </c>
      <c r="AC9" s="20">
        <f t="shared" si="7"/>
        <v>0.25</v>
      </c>
      <c r="AD9" s="20">
        <f t="shared" si="8"/>
        <v>35</v>
      </c>
      <c r="AE9" s="20">
        <f t="shared" si="9"/>
        <v>35.25</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row>
    <row r="10" spans="1:312" ht="15.75" customHeight="1" thickBot="1" x14ac:dyDescent="0.25">
      <c r="B10" s="15" t="s">
        <v>53</v>
      </c>
      <c r="C10" s="15"/>
      <c r="D10" s="4" t="s">
        <v>33</v>
      </c>
      <c r="E10" s="4" t="s">
        <v>34</v>
      </c>
      <c r="F10" s="15" t="s">
        <v>35</v>
      </c>
      <c r="G10" s="16" t="s">
        <v>50</v>
      </c>
      <c r="H10" s="16" t="s">
        <v>50</v>
      </c>
      <c r="I10" s="16" t="s">
        <v>51</v>
      </c>
      <c r="J10" s="17">
        <v>3354000</v>
      </c>
      <c r="K10" s="18">
        <v>10</v>
      </c>
      <c r="L10" s="18">
        <v>5</v>
      </c>
      <c r="M10" s="5">
        <v>67080</v>
      </c>
      <c r="N10" s="5">
        <v>67080</v>
      </c>
      <c r="O10" s="23" t="s">
        <v>62</v>
      </c>
      <c r="P10" s="15" t="s">
        <v>38</v>
      </c>
      <c r="Q10" s="20">
        <f t="shared" si="3"/>
        <v>100</v>
      </c>
      <c r="R10" s="21">
        <v>5</v>
      </c>
      <c r="S10" s="24">
        <v>0</v>
      </c>
      <c r="T10" s="15">
        <v>4</v>
      </c>
      <c r="U10" s="15">
        <v>9</v>
      </c>
      <c r="V10" s="3">
        <v>9</v>
      </c>
      <c r="W10" s="20">
        <f t="shared" si="4"/>
        <v>0</v>
      </c>
      <c r="X10" s="20">
        <f t="shared" si="0"/>
        <v>13.333333333333332</v>
      </c>
      <c r="Y10" s="20">
        <f t="shared" si="1"/>
        <v>20</v>
      </c>
      <c r="Z10" s="20">
        <f t="shared" si="2"/>
        <v>10</v>
      </c>
      <c r="AA10" s="20">
        <f t="shared" si="5"/>
        <v>43.333333333333329</v>
      </c>
      <c r="AB10" s="20">
        <f t="shared" si="6"/>
        <v>25.999999999999996</v>
      </c>
      <c r="AC10" s="20">
        <f t="shared" si="7"/>
        <v>0.25</v>
      </c>
      <c r="AD10" s="20">
        <f t="shared" si="8"/>
        <v>35</v>
      </c>
      <c r="AE10" s="20">
        <f t="shared" si="9"/>
        <v>61.25</v>
      </c>
      <c r="AF10" s="15" t="s">
        <v>39</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row>
    <row r="11" spans="1:312" s="25" customFormat="1" x14ac:dyDescent="0.2">
      <c r="A11" s="15"/>
      <c r="B11" s="15" t="s">
        <v>53</v>
      </c>
      <c r="C11" s="15"/>
      <c r="D11" s="4" t="s">
        <v>33</v>
      </c>
      <c r="E11" s="4" t="s">
        <v>34</v>
      </c>
      <c r="F11" s="15" t="s">
        <v>35</v>
      </c>
      <c r="G11" s="4" t="s">
        <v>43</v>
      </c>
      <c r="H11" s="16" t="s">
        <v>43</v>
      </c>
      <c r="I11" s="16" t="s">
        <v>44</v>
      </c>
      <c r="J11" s="17">
        <v>3354000</v>
      </c>
      <c r="K11" s="18">
        <v>10</v>
      </c>
      <c r="L11" s="18">
        <v>5</v>
      </c>
      <c r="M11" s="5">
        <v>67080</v>
      </c>
      <c r="N11" s="5">
        <v>67080</v>
      </c>
      <c r="O11" s="4"/>
      <c r="P11" s="15" t="s">
        <v>38</v>
      </c>
      <c r="Q11" s="20">
        <f t="shared" si="3"/>
        <v>100</v>
      </c>
      <c r="R11" s="21">
        <v>5</v>
      </c>
      <c r="S11" s="15">
        <v>7</v>
      </c>
      <c r="T11" s="15">
        <v>9</v>
      </c>
      <c r="U11" s="15">
        <v>5</v>
      </c>
      <c r="V11" s="3">
        <v>9</v>
      </c>
      <c r="W11" s="20">
        <f t="shared" si="4"/>
        <v>31.111111111111114</v>
      </c>
      <c r="X11" s="20">
        <f t="shared" si="0"/>
        <v>30</v>
      </c>
      <c r="Y11" s="20">
        <f t="shared" si="1"/>
        <v>11.111111111111112</v>
      </c>
      <c r="Z11" s="20">
        <f t="shared" si="2"/>
        <v>10</v>
      </c>
      <c r="AA11" s="20">
        <f t="shared" si="5"/>
        <v>82.222222222222229</v>
      </c>
      <c r="AB11" s="20">
        <f t="shared" si="6"/>
        <v>49.333333333333336</v>
      </c>
      <c r="AC11" s="20">
        <f t="shared" si="7"/>
        <v>0.25</v>
      </c>
      <c r="AD11" s="20">
        <f t="shared" si="8"/>
        <v>35</v>
      </c>
      <c r="AE11" s="20">
        <f t="shared" si="9"/>
        <v>84.583333333333343</v>
      </c>
      <c r="AF11" s="15" t="s">
        <v>39</v>
      </c>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40"/>
      <c r="KX11" s="40"/>
      <c r="KY11" s="40"/>
      <c r="KZ11" s="40"/>
    </row>
    <row r="12" spans="1:312" x14ac:dyDescent="0.2">
      <c r="B12" s="15" t="s">
        <v>53</v>
      </c>
      <c r="C12" s="15"/>
      <c r="D12" s="4" t="s">
        <v>33</v>
      </c>
      <c r="E12" s="4" t="s">
        <v>34</v>
      </c>
      <c r="F12" s="15" t="s">
        <v>35</v>
      </c>
      <c r="G12" s="26" t="s">
        <v>46</v>
      </c>
      <c r="H12" s="16" t="s">
        <v>46</v>
      </c>
      <c r="I12" s="16" t="s">
        <v>47</v>
      </c>
      <c r="J12" s="17">
        <v>3354000</v>
      </c>
      <c r="K12" s="18">
        <v>10</v>
      </c>
      <c r="L12" s="18">
        <v>5</v>
      </c>
      <c r="M12" s="5">
        <v>67080</v>
      </c>
      <c r="N12" s="5">
        <v>67080</v>
      </c>
      <c r="O12" s="4"/>
      <c r="P12" s="15" t="s">
        <v>38</v>
      </c>
      <c r="Q12" s="20">
        <f t="shared" si="3"/>
        <v>100</v>
      </c>
      <c r="R12" s="21">
        <v>5</v>
      </c>
      <c r="S12" s="15">
        <v>9</v>
      </c>
      <c r="T12" s="15">
        <v>9</v>
      </c>
      <c r="U12" s="15">
        <v>6</v>
      </c>
      <c r="V12" s="3">
        <v>9</v>
      </c>
      <c r="W12" s="20">
        <f t="shared" si="4"/>
        <v>40</v>
      </c>
      <c r="X12" s="20">
        <f t="shared" si="0"/>
        <v>30</v>
      </c>
      <c r="Y12" s="20">
        <f t="shared" si="1"/>
        <v>13.333333333333332</v>
      </c>
      <c r="Z12" s="20">
        <f t="shared" si="2"/>
        <v>10</v>
      </c>
      <c r="AA12" s="20">
        <f t="shared" si="5"/>
        <v>93.333333333333329</v>
      </c>
      <c r="AB12" s="20">
        <f t="shared" si="6"/>
        <v>55.999999999999993</v>
      </c>
      <c r="AC12" s="20">
        <f t="shared" si="7"/>
        <v>0.25</v>
      </c>
      <c r="AD12" s="20">
        <f t="shared" si="8"/>
        <v>35</v>
      </c>
      <c r="AE12" s="20">
        <f t="shared" si="9"/>
        <v>91.25</v>
      </c>
      <c r="AF12" s="15" t="s">
        <v>38</v>
      </c>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row>
    <row r="13" spans="1:312" ht="14.25" customHeight="1" x14ac:dyDescent="0.2">
      <c r="B13" s="15" t="s">
        <v>53</v>
      </c>
      <c r="C13" s="15"/>
      <c r="D13" s="4" t="s">
        <v>48</v>
      </c>
      <c r="E13" s="4" t="s">
        <v>49</v>
      </c>
      <c r="F13" s="15" t="s">
        <v>35</v>
      </c>
      <c r="G13" s="15" t="s">
        <v>50</v>
      </c>
      <c r="H13" s="16" t="s">
        <v>50</v>
      </c>
      <c r="I13" s="16" t="s">
        <v>51</v>
      </c>
      <c r="J13" s="17">
        <v>2400000</v>
      </c>
      <c r="K13" s="18">
        <v>10</v>
      </c>
      <c r="L13" s="18">
        <v>4</v>
      </c>
      <c r="M13" s="5">
        <v>51600</v>
      </c>
      <c r="N13" s="5">
        <v>60000</v>
      </c>
      <c r="O13" s="23" t="s">
        <v>63</v>
      </c>
      <c r="P13" s="15" t="s">
        <v>38</v>
      </c>
      <c r="Q13" s="20">
        <f t="shared" si="3"/>
        <v>86</v>
      </c>
      <c r="R13" s="21">
        <v>5</v>
      </c>
      <c r="S13" s="24">
        <v>0</v>
      </c>
      <c r="T13" s="24">
        <v>4</v>
      </c>
      <c r="U13" s="15">
        <v>5</v>
      </c>
      <c r="V13" s="3">
        <v>9</v>
      </c>
      <c r="W13" s="20">
        <f t="shared" si="4"/>
        <v>0</v>
      </c>
      <c r="X13" s="20">
        <f t="shared" si="0"/>
        <v>13.333333333333332</v>
      </c>
      <c r="Y13" s="20">
        <f t="shared" si="1"/>
        <v>11.111111111111112</v>
      </c>
      <c r="Z13" s="20">
        <f t="shared" si="2"/>
        <v>10</v>
      </c>
      <c r="AA13" s="20">
        <f t="shared" si="5"/>
        <v>34.444444444444443</v>
      </c>
      <c r="AB13" s="20">
        <f t="shared" si="6"/>
        <v>20.666666666666664</v>
      </c>
      <c r="AC13" s="20">
        <f t="shared" si="7"/>
        <v>0.25</v>
      </c>
      <c r="AD13" s="20">
        <f t="shared" si="8"/>
        <v>30.099999999999998</v>
      </c>
      <c r="AE13" s="20">
        <f t="shared" si="9"/>
        <v>51.016666666666666</v>
      </c>
      <c r="AF13" s="27" t="s">
        <v>39</v>
      </c>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row>
    <row r="14" spans="1:312" x14ac:dyDescent="0.2">
      <c r="B14" s="15" t="s">
        <v>53</v>
      </c>
      <c r="C14" s="15"/>
      <c r="D14" s="4" t="s">
        <v>48</v>
      </c>
      <c r="E14" s="4" t="s">
        <v>49</v>
      </c>
      <c r="F14" s="15" t="s">
        <v>35</v>
      </c>
      <c r="G14" s="16" t="s">
        <v>46</v>
      </c>
      <c r="H14" s="16" t="s">
        <v>46</v>
      </c>
      <c r="I14" s="16" t="s">
        <v>47</v>
      </c>
      <c r="J14" s="17">
        <v>2064000</v>
      </c>
      <c r="K14" s="18">
        <v>10</v>
      </c>
      <c r="L14" s="18">
        <v>4</v>
      </c>
      <c r="M14" s="5">
        <v>51600</v>
      </c>
      <c r="N14" s="5">
        <v>51600</v>
      </c>
      <c r="O14" s="4" t="s">
        <v>64</v>
      </c>
      <c r="P14" s="15" t="s">
        <v>38</v>
      </c>
      <c r="Q14" s="20">
        <f t="shared" si="3"/>
        <v>100</v>
      </c>
      <c r="R14" s="21">
        <v>5</v>
      </c>
      <c r="S14" s="24">
        <v>7</v>
      </c>
      <c r="T14" s="24">
        <v>9</v>
      </c>
      <c r="U14" s="15">
        <v>5</v>
      </c>
      <c r="V14" s="3">
        <v>9</v>
      </c>
      <c r="W14" s="20">
        <f t="shared" si="4"/>
        <v>31.111111111111114</v>
      </c>
      <c r="X14" s="20">
        <f t="shared" si="0"/>
        <v>30</v>
      </c>
      <c r="Y14" s="20">
        <f t="shared" si="1"/>
        <v>11.111111111111112</v>
      </c>
      <c r="Z14" s="20">
        <f t="shared" si="2"/>
        <v>10</v>
      </c>
      <c r="AA14" s="20">
        <f t="shared" si="5"/>
        <v>82.222222222222229</v>
      </c>
      <c r="AB14" s="20">
        <f t="shared" si="6"/>
        <v>49.333333333333336</v>
      </c>
      <c r="AC14" s="20">
        <f t="shared" si="7"/>
        <v>0.25</v>
      </c>
      <c r="AD14" s="20">
        <f t="shared" si="8"/>
        <v>35</v>
      </c>
      <c r="AE14" s="20">
        <f t="shared" si="9"/>
        <v>84.583333333333343</v>
      </c>
      <c r="AF14" s="15" t="s">
        <v>38</v>
      </c>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row>
    <row r="15" spans="1:312" x14ac:dyDescent="0.2">
      <c r="B15" s="15" t="s">
        <v>65</v>
      </c>
      <c r="C15" s="15"/>
      <c r="D15" s="4" t="s">
        <v>33</v>
      </c>
      <c r="E15" s="4" t="s">
        <v>34</v>
      </c>
      <c r="F15" s="15" t="s">
        <v>35</v>
      </c>
      <c r="G15" s="16" t="s">
        <v>40</v>
      </c>
      <c r="H15" s="16" t="s">
        <v>40</v>
      </c>
      <c r="I15" s="16" t="s">
        <v>41</v>
      </c>
      <c r="J15" s="17">
        <v>3354000</v>
      </c>
      <c r="K15" s="18">
        <v>10</v>
      </c>
      <c r="L15" s="18">
        <v>5</v>
      </c>
      <c r="M15" s="5">
        <v>67080</v>
      </c>
      <c r="N15" s="5">
        <v>67080</v>
      </c>
      <c r="O15" s="4" t="s">
        <v>66</v>
      </c>
      <c r="P15" s="15" t="s">
        <v>38</v>
      </c>
      <c r="Q15" s="20">
        <f t="shared" si="3"/>
        <v>100</v>
      </c>
      <c r="R15" s="21">
        <v>5</v>
      </c>
      <c r="S15" s="24">
        <v>3</v>
      </c>
      <c r="T15" s="24">
        <v>6</v>
      </c>
      <c r="U15" s="15">
        <v>4</v>
      </c>
      <c r="V15" s="3">
        <v>9</v>
      </c>
      <c r="W15" s="20">
        <f t="shared" si="4"/>
        <v>13.333333333333332</v>
      </c>
      <c r="X15" s="20">
        <f t="shared" si="0"/>
        <v>19.999999999999996</v>
      </c>
      <c r="Y15" s="20">
        <f t="shared" si="1"/>
        <v>8.8888888888888893</v>
      </c>
      <c r="Z15" s="20">
        <f t="shared" si="2"/>
        <v>10</v>
      </c>
      <c r="AA15" s="20">
        <f t="shared" si="5"/>
        <v>52.222222222222214</v>
      </c>
      <c r="AB15" s="20">
        <f t="shared" si="6"/>
        <v>31.333333333333329</v>
      </c>
      <c r="AC15" s="20">
        <f t="shared" si="7"/>
        <v>0.25</v>
      </c>
      <c r="AD15" s="20">
        <f t="shared" si="8"/>
        <v>35</v>
      </c>
      <c r="AE15" s="20">
        <f t="shared" si="9"/>
        <v>66.583333333333329</v>
      </c>
      <c r="AF15" s="15" t="s">
        <v>38</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row>
    <row r="16" spans="1:312" ht="15" customHeight="1" x14ac:dyDescent="0.2">
      <c r="B16" s="15" t="s">
        <v>65</v>
      </c>
      <c r="C16" s="15"/>
      <c r="D16" s="4" t="s">
        <v>33</v>
      </c>
      <c r="E16" s="4" t="s">
        <v>34</v>
      </c>
      <c r="F16" s="15" t="s">
        <v>35</v>
      </c>
      <c r="G16" s="16" t="s">
        <v>50</v>
      </c>
      <c r="H16" s="16" t="s">
        <v>50</v>
      </c>
      <c r="I16" s="16" t="s">
        <v>51</v>
      </c>
      <c r="J16" s="17">
        <v>3354000</v>
      </c>
      <c r="K16" s="18">
        <v>10</v>
      </c>
      <c r="L16" s="18">
        <v>5</v>
      </c>
      <c r="M16" s="5">
        <v>67080</v>
      </c>
      <c r="N16" s="5">
        <v>67080</v>
      </c>
      <c r="O16" s="19" t="s">
        <v>67</v>
      </c>
      <c r="P16" s="15" t="s">
        <v>38</v>
      </c>
      <c r="Q16" s="20">
        <f t="shared" si="3"/>
        <v>100</v>
      </c>
      <c r="R16" s="21">
        <v>5</v>
      </c>
      <c r="S16" s="24">
        <v>0</v>
      </c>
      <c r="T16" s="24">
        <v>4</v>
      </c>
      <c r="U16" s="15">
        <v>9</v>
      </c>
      <c r="V16" s="3">
        <v>9</v>
      </c>
      <c r="W16" s="20">
        <f t="shared" si="4"/>
        <v>0</v>
      </c>
      <c r="X16" s="20">
        <f t="shared" si="0"/>
        <v>13.333333333333332</v>
      </c>
      <c r="Y16" s="20">
        <f t="shared" si="1"/>
        <v>20</v>
      </c>
      <c r="Z16" s="20">
        <f t="shared" si="2"/>
        <v>10</v>
      </c>
      <c r="AA16" s="20">
        <f t="shared" si="5"/>
        <v>43.333333333333329</v>
      </c>
      <c r="AB16" s="20">
        <f t="shared" si="6"/>
        <v>25.999999999999996</v>
      </c>
      <c r="AC16" s="20">
        <f t="shared" si="7"/>
        <v>0.25</v>
      </c>
      <c r="AD16" s="20">
        <f t="shared" si="8"/>
        <v>35</v>
      </c>
      <c r="AE16" s="20">
        <f t="shared" si="9"/>
        <v>61.25</v>
      </c>
      <c r="AF16" s="27" t="s">
        <v>39</v>
      </c>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row>
    <row r="17" spans="33:312" x14ac:dyDescent="0.2">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row>
    <row r="18" spans="33:312" x14ac:dyDescent="0.2">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row>
    <row r="19" spans="33:312" x14ac:dyDescent="0.2">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row>
    <row r="20" spans="33:312" x14ac:dyDescent="0.2">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Eva. CCL 2022</vt:lpstr>
      <vt:lpstr>'Eva. CCL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Medina</dc:creator>
  <cp:lastModifiedBy>Blanca Medina</cp:lastModifiedBy>
  <dcterms:created xsi:type="dcterms:W3CDTF">2023-04-25T16:29:27Z</dcterms:created>
  <dcterms:modified xsi:type="dcterms:W3CDTF">2023-04-25T16:34:32Z</dcterms:modified>
</cp:coreProperties>
</file>